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протокол ралли" sheetId="1" r:id="rId1"/>
    <sheet name="гонка асов" sheetId="2" r:id="rId2"/>
    <sheet name="Командный зачет" sheetId="3" r:id="rId3"/>
  </sheets>
  <definedNames/>
  <calcPr fullCalcOnLoad="1"/>
</workbook>
</file>

<file path=xl/sharedStrings.xml><?xml version="1.0" encoding="utf-8"?>
<sst xmlns="http://schemas.openxmlformats.org/spreadsheetml/2006/main" count="423" uniqueCount="141">
  <si>
    <t>Марка а/м</t>
  </si>
  <si>
    <t>КВ2 пен</t>
  </si>
  <si>
    <t xml:space="preserve"> КВ1 пен</t>
  </si>
  <si>
    <t>ДС3 старт</t>
  </si>
  <si>
    <t>ДС3 фин</t>
  </si>
  <si>
    <t>ДС3рез</t>
  </si>
  <si>
    <t>ДС3норм</t>
  </si>
  <si>
    <t>ДС3 пен</t>
  </si>
  <si>
    <t>ДС4 старт</t>
  </si>
  <si>
    <t>ДС4 фин</t>
  </si>
  <si>
    <t>ДС4норм</t>
  </si>
  <si>
    <t>ДС4 пен</t>
  </si>
  <si>
    <t>КВ3 пен</t>
  </si>
  <si>
    <t>Фамилия, имя пилот</t>
  </si>
  <si>
    <t>Фамилия, имя штурман</t>
  </si>
  <si>
    <t>ВКВ1пен</t>
  </si>
  <si>
    <t>Норм ВКВ1</t>
  </si>
  <si>
    <t>ВКВ3 пен</t>
  </si>
  <si>
    <t>Сумма пен КВ</t>
  </si>
  <si>
    <t>Сум пен ДС</t>
  </si>
  <si>
    <t>Итог пен</t>
  </si>
  <si>
    <t>Место</t>
  </si>
  <si>
    <t>Команда</t>
  </si>
  <si>
    <t>ст. №</t>
  </si>
  <si>
    <t>КВ0</t>
  </si>
  <si>
    <t>КВ0 старт</t>
  </si>
  <si>
    <t>отм.ВКВ1</t>
  </si>
  <si>
    <t>ДС4 рез</t>
  </si>
  <si>
    <t>КВ2</t>
  </si>
  <si>
    <t>отм.ВКВ2</t>
  </si>
  <si>
    <t>Норм ВКВ2</t>
  </si>
  <si>
    <t>ДС6 старт</t>
  </si>
  <si>
    <t>ДС6 фин</t>
  </si>
  <si>
    <t>ДС6 рез</t>
  </si>
  <si>
    <t>ДС6 норм</t>
  </si>
  <si>
    <t>ДС6 пен</t>
  </si>
  <si>
    <t>отм. ВКВ3</t>
  </si>
  <si>
    <t>КВ2 норм</t>
  </si>
  <si>
    <t>КВ2А старт</t>
  </si>
  <si>
    <t>КВ2А пен</t>
  </si>
  <si>
    <t>КВ3 норм</t>
  </si>
  <si>
    <t>КВ3</t>
  </si>
  <si>
    <t xml:space="preserve"> КВ0 пен</t>
  </si>
  <si>
    <t>Сумма пен. ВКВ</t>
  </si>
  <si>
    <t>норм ВКВ3</t>
  </si>
  <si>
    <t>КВ1норм</t>
  </si>
  <si>
    <t xml:space="preserve">КВ1 </t>
  </si>
  <si>
    <t>ВКВ2 пен</t>
  </si>
  <si>
    <t>ДС1 в сек.</t>
  </si>
  <si>
    <t>расч.ВКВ1 (от ст.КВ1)</t>
  </si>
  <si>
    <t>Расч. ВКВ2 (от ст. КВ1)</t>
  </si>
  <si>
    <t>расч.ВКВ3 (от ст. КВ2А)</t>
  </si>
  <si>
    <t>Льгота</t>
  </si>
  <si>
    <t>ДС1 итог</t>
  </si>
  <si>
    <t>ДС2 в сек.</t>
  </si>
  <si>
    <t>ДС2 итог</t>
  </si>
  <si>
    <t>ДС5 в сек.</t>
  </si>
  <si>
    <t>ДС5 итог</t>
  </si>
  <si>
    <t>карт. в сек.</t>
  </si>
  <si>
    <t>Итог общий, сек.</t>
  </si>
  <si>
    <t>ДС1 пен.</t>
  </si>
  <si>
    <t>ДС2 пен.</t>
  </si>
  <si>
    <t>Год выпуска</t>
  </si>
  <si>
    <t>ДС5 пен.</t>
  </si>
  <si>
    <t>Инденбаум Яков Абрамович</t>
  </si>
  <si>
    <t>Забабурин Анатолий Иванович</t>
  </si>
  <si>
    <t>Паккард</t>
  </si>
  <si>
    <t>Дженерал Моторс</t>
  </si>
  <si>
    <t>Банников Денис Игоревич</t>
  </si>
  <si>
    <t>Баранов Константин Владимирович</t>
  </si>
  <si>
    <t>БМВ 635</t>
  </si>
  <si>
    <t>Лесовский Юрий Иванович</t>
  </si>
  <si>
    <t>Кириллов Кирилл Александрович</t>
  </si>
  <si>
    <t>Москвич-412</t>
  </si>
  <si>
    <t>Советское ралли</t>
  </si>
  <si>
    <t>Пиринский Виктор Аркадьевич</t>
  </si>
  <si>
    <t>Посунько Михаил Анатольевич</t>
  </si>
  <si>
    <t>Кадиллак</t>
  </si>
  <si>
    <t>Ярославский Евгений Львович</t>
  </si>
  <si>
    <t>Ушанов Сергей Александрович</t>
  </si>
  <si>
    <t>Ярославский Александр Евгеньевич</t>
  </si>
  <si>
    <t>Ярославский Даник</t>
  </si>
  <si>
    <t>Шевроле</t>
  </si>
  <si>
    <t>Борисов Олег Васильевич</t>
  </si>
  <si>
    <t>Мятиев Андрей Атаевич</t>
  </si>
  <si>
    <t>Порше</t>
  </si>
  <si>
    <t>Мерседес-Бенц</t>
  </si>
  <si>
    <t>Майн Либе Фройнд</t>
  </si>
  <si>
    <t>Вавилов Сергей Станиславович</t>
  </si>
  <si>
    <t>Кельганов Олег Юрьевич</t>
  </si>
  <si>
    <t>Мерседес-Бенц-600</t>
  </si>
  <si>
    <t>Белянкин Алексей Михайлович</t>
  </si>
  <si>
    <t>Малютин Андрей Юрьевич</t>
  </si>
  <si>
    <t>Фольксваген Карманн</t>
  </si>
  <si>
    <t>Зайцев Константин Николаевич</t>
  </si>
  <si>
    <t>Кваша Владимир Игоревич</t>
  </si>
  <si>
    <t>Ягуар</t>
  </si>
  <si>
    <t>Базильер Максим Юрьевич</t>
  </si>
  <si>
    <t>Александров Николай Глебович</t>
  </si>
  <si>
    <t>Мерседес-300</t>
  </si>
  <si>
    <t>Прупес Алексей Владимирович</t>
  </si>
  <si>
    <t>Зарецкая Ольга Валерьевна</t>
  </si>
  <si>
    <t>Мерседес-23054</t>
  </si>
  <si>
    <t>Мазуркевич Станислав Васильевич</t>
  </si>
  <si>
    <t>Романова Галина Мансуровна</t>
  </si>
  <si>
    <t>Шевроле Корветт</t>
  </si>
  <si>
    <t>Журлов Виктор Николаевич</t>
  </si>
  <si>
    <t>Шулимов Василий Владимирович</t>
  </si>
  <si>
    <t>Москвич-426</t>
  </si>
  <si>
    <t>Богатов Антон Борисович</t>
  </si>
  <si>
    <t>Иванова Марина Валерьевна</t>
  </si>
  <si>
    <t>Москвич-407</t>
  </si>
  <si>
    <t>Ам Енде Даниэль</t>
  </si>
  <si>
    <t>Душкин Вячеслав Александрович</t>
  </si>
  <si>
    <t>Доценко Михаил Анатольевич</t>
  </si>
  <si>
    <t>Михайлюк Мария Валерьевна</t>
  </si>
  <si>
    <t>ГАЗ-13</t>
  </si>
  <si>
    <t>Ильин Александр Викторович</t>
  </si>
  <si>
    <t>Соколов Алексей Владимирович</t>
  </si>
  <si>
    <t>Данилин Михаил Яковлевич</t>
  </si>
  <si>
    <t>Кудашова Юлия Станиславовна</t>
  </si>
  <si>
    <t>Фольксваген Жук</t>
  </si>
  <si>
    <t>Хайнак Руслан Олегович</t>
  </si>
  <si>
    <t>Калачев Олег Александрович</t>
  </si>
  <si>
    <t>Мини-Купер</t>
  </si>
  <si>
    <t>н/з</t>
  </si>
  <si>
    <t>Фриче Олаф</t>
  </si>
  <si>
    <t>Фриче Никита</t>
  </si>
  <si>
    <t>сх</t>
  </si>
  <si>
    <t>-</t>
  </si>
  <si>
    <t>Пен. за наруш. ПДД</t>
  </si>
  <si>
    <t>КВ2А назн.</t>
  </si>
  <si>
    <t>Очки</t>
  </si>
  <si>
    <t>Итог</t>
  </si>
  <si>
    <t>место</t>
  </si>
  <si>
    <t>Место в абсолюте</t>
  </si>
  <si>
    <t>карт. Итог</t>
  </si>
  <si>
    <t>исключен</t>
  </si>
  <si>
    <t>сход</t>
  </si>
  <si>
    <t>искл.</t>
  </si>
  <si>
    <t>Место в Гонке асов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</si>
</sst>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;@"/>
    <numFmt numFmtId="166" formatCode="mm:ss.0;@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color indexed="57"/>
      <name val="Arial Cyr"/>
      <family val="0"/>
    </font>
    <font>
      <sz val="10"/>
      <color indexed="57"/>
      <name val="Arial Cyr"/>
      <family val="0"/>
    </font>
    <font>
      <sz val="8"/>
      <color indexed="50"/>
      <name val="Arial Cyr"/>
      <family val="0"/>
    </font>
    <font>
      <sz val="10"/>
      <color indexed="5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color indexed="5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1" fontId="0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21" fontId="0" fillId="2" borderId="1" xfId="0" applyNumberFormat="1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1" xfId="0" applyNumberFormat="1" applyFont="1" applyBorder="1" applyAlignment="1">
      <alignment horizontal="center"/>
    </xf>
    <xf numFmtId="21" fontId="0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21" fontId="4" fillId="2" borderId="1" xfId="0" applyNumberFormat="1" applyFont="1" applyFill="1" applyBorder="1" applyAlignment="1">
      <alignment horizontal="center"/>
    </xf>
    <xf numFmtId="21" fontId="0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20" fontId="11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20" fontId="14" fillId="0" borderId="4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21" fontId="3" fillId="0" borderId="4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20" fontId="11" fillId="0" borderId="4" xfId="0" applyNumberFormat="1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21" fontId="4" fillId="0" borderId="4" xfId="0" applyNumberFormat="1" applyFont="1" applyBorder="1" applyAlignment="1">
      <alignment horizontal="center"/>
    </xf>
    <xf numFmtId="21" fontId="2" fillId="0" borderId="6" xfId="0" applyNumberFormat="1" applyFont="1" applyBorder="1" applyAlignment="1">
      <alignment horizontal="center"/>
    </xf>
    <xf numFmtId="20" fontId="14" fillId="0" borderId="2" xfId="0" applyNumberFormat="1" applyFont="1" applyBorder="1" applyAlignment="1">
      <alignment horizontal="center"/>
    </xf>
    <xf numFmtId="21" fontId="2" fillId="0" borderId="2" xfId="0" applyNumberFormat="1" applyFont="1" applyBorder="1" applyAlignment="1">
      <alignment horizontal="center"/>
    </xf>
    <xf numFmtId="21" fontId="0" fillId="0" borderId="2" xfId="0" applyNumberFormat="1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5" fillId="0" borderId="2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11" fillId="0" borderId="2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21" fontId="2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9"/>
  <sheetViews>
    <sheetView tabSelected="1" zoomScaleSheetLayoutView="100" workbookViewId="0" topLeftCell="A1">
      <pane xSplit="2" topLeftCell="D1" activePane="topRight" state="frozen"/>
      <selection pane="topLeft" activeCell="A1" sqref="A1"/>
      <selection pane="topRight" activeCell="AJ18" sqref="AJ18"/>
    </sheetView>
  </sheetViews>
  <sheetFormatPr defaultColWidth="9.00390625" defaultRowHeight="12.75"/>
  <cols>
    <col min="1" max="1" width="6.375" style="5" customWidth="1"/>
    <col min="2" max="2" width="6.75390625" style="6" customWidth="1"/>
    <col min="3" max="3" width="33.25390625" style="4" bestFit="1" customWidth="1"/>
    <col min="4" max="4" width="32.375" style="4" bestFit="1" customWidth="1"/>
    <col min="5" max="5" width="20.375" style="4" bestFit="1" customWidth="1"/>
    <col min="6" max="6" width="10.00390625" style="0" customWidth="1"/>
    <col min="7" max="7" width="18.00390625" style="4" bestFit="1" customWidth="1"/>
    <col min="8" max="9" width="9.125" style="4" customWidth="1"/>
    <col min="10" max="10" width="8.875" style="16" customWidth="1"/>
    <col min="11" max="11" width="9.125" style="4" customWidth="1"/>
    <col min="12" max="12" width="9.375" style="11" customWidth="1"/>
    <col min="13" max="14" width="11.00390625" style="11" customWidth="1"/>
    <col min="15" max="15" width="10.25390625" style="11" customWidth="1"/>
    <col min="16" max="16" width="9.25390625" style="4" customWidth="1"/>
    <col min="17" max="17" width="9.125" style="4" customWidth="1"/>
    <col min="18" max="18" width="8.875" style="16" customWidth="1"/>
    <col min="19" max="19" width="8.375" style="4" customWidth="1"/>
    <col min="20" max="20" width="9.125" style="4" customWidth="1"/>
    <col min="21" max="21" width="7.75390625" style="4" customWidth="1"/>
    <col min="22" max="22" width="9.125" style="4" customWidth="1"/>
    <col min="23" max="23" width="10.625" style="4" customWidth="1"/>
    <col min="24" max="24" width="10.75390625" style="4" customWidth="1"/>
    <col min="25" max="25" width="10.125" style="4" customWidth="1"/>
    <col min="26" max="26" width="10.75390625" style="4" customWidth="1"/>
    <col min="27" max="27" width="9.875" style="4" customWidth="1"/>
    <col min="28" max="28" width="10.75390625" style="16" customWidth="1"/>
    <col min="29" max="29" width="8.625" style="4" customWidth="1"/>
    <col min="30" max="30" width="10.625" style="4" customWidth="1"/>
    <col min="31" max="31" width="7.75390625" style="4" customWidth="1"/>
    <col min="32" max="32" width="10.25390625" style="4" customWidth="1"/>
    <col min="33" max="33" width="9.375" style="4" customWidth="1"/>
    <col min="34" max="35" width="9.125" style="16" customWidth="1"/>
    <col min="36" max="36" width="10.75390625" style="16" customWidth="1"/>
    <col min="37" max="37" width="9.125" style="16" customWidth="1"/>
    <col min="38" max="38" width="9.25390625" style="16" customWidth="1"/>
    <col min="39" max="39" width="9.125" style="16" customWidth="1"/>
    <col min="40" max="40" width="9.125" style="4" customWidth="1"/>
    <col min="41" max="41" width="9.625" style="4" customWidth="1"/>
    <col min="42" max="42" width="9.125" style="4" customWidth="1"/>
    <col min="43" max="43" width="9.375" style="4" customWidth="1"/>
    <col min="44" max="44" width="10.625" style="4" customWidth="1"/>
    <col min="45" max="46" width="9.75390625" style="4" customWidth="1"/>
    <col min="47" max="47" width="7.875" style="4" customWidth="1"/>
    <col min="48" max="48" width="10.75390625" style="4" customWidth="1"/>
    <col min="49" max="49" width="10.375" style="4" customWidth="1"/>
    <col min="50" max="50" width="11.125" style="10" customWidth="1"/>
    <col min="51" max="51" width="10.375" style="11" customWidth="1"/>
    <col min="52" max="53" width="11.125" style="11" customWidth="1"/>
    <col min="54" max="55" width="14.25390625" style="4" customWidth="1"/>
    <col min="56" max="56" width="13.375" style="4" customWidth="1"/>
    <col min="57" max="57" width="10.625" style="9" customWidth="1"/>
    <col min="58" max="16384" width="0" style="4" hidden="1" customWidth="1"/>
  </cols>
  <sheetData>
    <row r="1" ht="13.5" thickBot="1"/>
    <row r="2" spans="1:57" s="1" customFormat="1" ht="25.5" customHeight="1">
      <c r="A2" s="24" t="s">
        <v>21</v>
      </c>
      <c r="B2" s="27" t="s">
        <v>23</v>
      </c>
      <c r="C2" s="25" t="s">
        <v>13</v>
      </c>
      <c r="D2" s="25" t="s">
        <v>14</v>
      </c>
      <c r="E2" s="25" t="s">
        <v>0</v>
      </c>
      <c r="F2" s="25" t="s">
        <v>62</v>
      </c>
      <c r="G2" s="25" t="s">
        <v>22</v>
      </c>
      <c r="H2" s="26" t="s">
        <v>24</v>
      </c>
      <c r="I2" s="26" t="s">
        <v>25</v>
      </c>
      <c r="J2" s="27" t="s">
        <v>42</v>
      </c>
      <c r="K2" s="26" t="s">
        <v>3</v>
      </c>
      <c r="L2" s="26" t="s">
        <v>4</v>
      </c>
      <c r="M2" s="25" t="s">
        <v>5</v>
      </c>
      <c r="N2" s="100" t="s">
        <v>6</v>
      </c>
      <c r="O2" s="27" t="s">
        <v>7</v>
      </c>
      <c r="P2" s="25" t="s">
        <v>45</v>
      </c>
      <c r="Q2" s="26" t="s">
        <v>46</v>
      </c>
      <c r="R2" s="27" t="s">
        <v>2</v>
      </c>
      <c r="S2" s="26" t="s">
        <v>26</v>
      </c>
      <c r="T2" s="100" t="s">
        <v>16</v>
      </c>
      <c r="U2" s="101" t="s">
        <v>52</v>
      </c>
      <c r="V2" s="102" t="s">
        <v>49</v>
      </c>
      <c r="W2" s="27" t="s">
        <v>15</v>
      </c>
      <c r="X2" s="26" t="s">
        <v>8</v>
      </c>
      <c r="Y2" s="26" t="s">
        <v>9</v>
      </c>
      <c r="Z2" s="25" t="s">
        <v>27</v>
      </c>
      <c r="AA2" s="100" t="s">
        <v>10</v>
      </c>
      <c r="AB2" s="27" t="s">
        <v>11</v>
      </c>
      <c r="AC2" s="26" t="s">
        <v>29</v>
      </c>
      <c r="AD2" s="103" t="s">
        <v>30</v>
      </c>
      <c r="AE2" s="101" t="s">
        <v>52</v>
      </c>
      <c r="AF2" s="102" t="s">
        <v>50</v>
      </c>
      <c r="AG2" s="27" t="s">
        <v>47</v>
      </c>
      <c r="AH2" s="26" t="s">
        <v>37</v>
      </c>
      <c r="AI2" s="26" t="s">
        <v>28</v>
      </c>
      <c r="AJ2" s="27" t="s">
        <v>1</v>
      </c>
      <c r="AK2" s="26" t="s">
        <v>131</v>
      </c>
      <c r="AL2" s="26" t="s">
        <v>38</v>
      </c>
      <c r="AM2" s="27" t="s">
        <v>39</v>
      </c>
      <c r="AN2" s="26" t="s">
        <v>31</v>
      </c>
      <c r="AO2" s="26" t="s">
        <v>32</v>
      </c>
      <c r="AP2" s="25" t="s">
        <v>33</v>
      </c>
      <c r="AQ2" s="100" t="s">
        <v>34</v>
      </c>
      <c r="AR2" s="27" t="s">
        <v>35</v>
      </c>
      <c r="AS2" s="26" t="s">
        <v>36</v>
      </c>
      <c r="AT2" s="100" t="s">
        <v>44</v>
      </c>
      <c r="AU2" s="101" t="s">
        <v>52</v>
      </c>
      <c r="AV2" s="102" t="s">
        <v>51</v>
      </c>
      <c r="AW2" s="27" t="s">
        <v>17</v>
      </c>
      <c r="AX2" s="25" t="s">
        <v>40</v>
      </c>
      <c r="AY2" s="25" t="s">
        <v>41</v>
      </c>
      <c r="AZ2" s="27" t="s">
        <v>12</v>
      </c>
      <c r="BA2" s="27" t="s">
        <v>19</v>
      </c>
      <c r="BB2" s="27" t="s">
        <v>18</v>
      </c>
      <c r="BC2" s="27" t="s">
        <v>43</v>
      </c>
      <c r="BD2" s="104" t="s">
        <v>130</v>
      </c>
      <c r="BE2" s="105" t="s">
        <v>20</v>
      </c>
    </row>
    <row r="3" spans="1:57" ht="15.75">
      <c r="A3" s="108">
        <v>1</v>
      </c>
      <c r="B3" s="19">
        <v>3</v>
      </c>
      <c r="C3" s="51" t="s">
        <v>71</v>
      </c>
      <c r="D3" s="51" t="s">
        <v>72</v>
      </c>
      <c r="E3" s="51" t="s">
        <v>73</v>
      </c>
      <c r="F3" s="50">
        <v>1972</v>
      </c>
      <c r="G3" s="50" t="s">
        <v>74</v>
      </c>
      <c r="H3" s="44">
        <v>0.6270833333333333</v>
      </c>
      <c r="I3" s="44">
        <v>0.6270833333333333</v>
      </c>
      <c r="J3" s="3">
        <f aca="true" t="shared" si="0" ref="J3:J20">ABS(I3-H3)</f>
        <v>0</v>
      </c>
      <c r="K3" s="2">
        <v>0.6409722222222222</v>
      </c>
      <c r="L3" s="17">
        <v>0.6417476851851852</v>
      </c>
      <c r="M3" s="17">
        <f aca="true" t="shared" si="1" ref="M3:M8">L3-K3</f>
        <v>0.0007754629629630472</v>
      </c>
      <c r="N3" s="20">
        <v>0.0009722222222222221</v>
      </c>
      <c r="O3" s="3">
        <f aca="true" t="shared" si="2" ref="O3:O8">ABS(M3-N3)</f>
        <v>0.0001967592592591749</v>
      </c>
      <c r="P3" s="2">
        <v>0.6479166666666667</v>
      </c>
      <c r="Q3" s="2">
        <v>0.6479166666666667</v>
      </c>
      <c r="R3" s="3">
        <f aca="true" t="shared" si="3" ref="R3:R19">ABS(Q3-P3)</f>
        <v>0</v>
      </c>
      <c r="S3" s="47">
        <v>0.6555555555555556</v>
      </c>
      <c r="T3" s="45">
        <v>0.008333333333333333</v>
      </c>
      <c r="U3" s="46">
        <v>0.001388888888888889</v>
      </c>
      <c r="V3" s="47">
        <f aca="true" t="shared" si="4" ref="V3:V19">Q3+T3</f>
        <v>0.65625</v>
      </c>
      <c r="W3" s="43">
        <f aca="true" t="shared" si="5" ref="W3:W17">IF((V3-S3)&gt;U3,ABS(S3-V3)-U3,0)</f>
        <v>0</v>
      </c>
      <c r="X3" s="2">
        <v>0.6590277777777778</v>
      </c>
      <c r="Y3" s="2">
        <v>0.6596759259259259</v>
      </c>
      <c r="Z3" s="2">
        <f aca="true" t="shared" si="6" ref="Z3:Z20">Y3-X3</f>
        <v>0.0006481481481481755</v>
      </c>
      <c r="AA3" s="20">
        <v>0.0006712962962962962</v>
      </c>
      <c r="AB3" s="3">
        <f aca="true" t="shared" si="7" ref="AB3:AB20">ABS(Z3-AA3)</f>
        <v>2.3148148148120795E-05</v>
      </c>
      <c r="AC3" s="47">
        <v>0.6652777777777777</v>
      </c>
      <c r="AD3" s="45">
        <v>0.01875</v>
      </c>
      <c r="AE3" s="46">
        <v>0.0020833333333333333</v>
      </c>
      <c r="AF3" s="47">
        <f aca="true" t="shared" si="8" ref="AF3:AF19">Q3+AD3</f>
        <v>0.6666666666666667</v>
      </c>
      <c r="AG3" s="43">
        <f aca="true" t="shared" si="9" ref="AG3:AG13">IF((AF3-AC3)&gt;AE3,ABS(AC3-AF3)-AE3,0)</f>
        <v>0</v>
      </c>
      <c r="AH3" s="2">
        <v>0.66875</v>
      </c>
      <c r="AI3" s="2">
        <v>0.66875</v>
      </c>
      <c r="AJ3" s="3">
        <f aca="true" t="shared" si="10" ref="AJ3:AJ18">ABS(AI3-AH3)</f>
        <v>0</v>
      </c>
      <c r="AK3" s="2">
        <v>0.7104166666666667</v>
      </c>
      <c r="AL3" s="2">
        <v>0.7104166666666667</v>
      </c>
      <c r="AM3" s="3">
        <f aca="true" t="shared" si="11" ref="AM3:AM19">ABS(AL3-AK3)</f>
        <v>0</v>
      </c>
      <c r="AN3" s="2">
        <v>0.7229166666666668</v>
      </c>
      <c r="AO3" s="2">
        <v>0.723576388888889</v>
      </c>
      <c r="AP3" s="2">
        <f aca="true" t="shared" si="12" ref="AP3:AP19">AO3-AN3</f>
        <v>0.0006597222222222143</v>
      </c>
      <c r="AQ3" s="20">
        <v>0.0005092592592592592</v>
      </c>
      <c r="AR3" s="3">
        <f aca="true" t="shared" si="13" ref="AR3:AR19">ABS(AP3-AQ3)</f>
        <v>0.00015046296296295511</v>
      </c>
      <c r="AS3" s="47">
        <v>0.7243055555555555</v>
      </c>
      <c r="AT3" s="45">
        <v>0.017361111111111112</v>
      </c>
      <c r="AU3" s="46">
        <v>0.0020833333333333333</v>
      </c>
      <c r="AV3" s="47">
        <f aca="true" t="shared" si="14" ref="AV3:AV19">AL3+AT3</f>
        <v>0.7277777777777779</v>
      </c>
      <c r="AW3" s="43">
        <f aca="true" t="shared" si="15" ref="AW3:AW18">IF((AU3-AS3)&gt;AV3,ABS(AS3-AU3)-AV3,0)</f>
        <v>0</v>
      </c>
      <c r="AX3" s="21">
        <v>0.73125</v>
      </c>
      <c r="AY3" s="17">
        <v>0.73125</v>
      </c>
      <c r="AZ3" s="3">
        <f aca="true" t="shared" si="16" ref="AZ3:AZ19">ABS(AX3-AY3)</f>
        <v>0</v>
      </c>
      <c r="BA3" s="17">
        <f aca="true" t="shared" si="17" ref="BA3:BA19">O3+AB3+AR3</f>
        <v>0.0003703703703702508</v>
      </c>
      <c r="BB3" s="2">
        <f aca="true" t="shared" si="18" ref="BB3:BB19">J3+R3+AJ3+AM3+AZ3</f>
        <v>0</v>
      </c>
      <c r="BC3" s="2">
        <f aca="true" t="shared" si="19" ref="BC3:BC19">W3+AG3+AW3</f>
        <v>0</v>
      </c>
      <c r="BD3" s="2"/>
      <c r="BE3" s="106">
        <f aca="true" t="shared" si="20" ref="BE3:BE18">SUM(BA3:BD3)</f>
        <v>0.0003703703703702508</v>
      </c>
    </row>
    <row r="4" spans="1:57" ht="15.75">
      <c r="A4" s="108">
        <v>2</v>
      </c>
      <c r="B4" s="19">
        <v>13</v>
      </c>
      <c r="C4" s="51" t="s">
        <v>100</v>
      </c>
      <c r="D4" s="51" t="s">
        <v>101</v>
      </c>
      <c r="E4" s="51" t="s">
        <v>102</v>
      </c>
      <c r="F4" s="50">
        <v>1965</v>
      </c>
      <c r="G4" s="50" t="s">
        <v>87</v>
      </c>
      <c r="H4" s="44">
        <v>0.6340277777777777</v>
      </c>
      <c r="I4" s="44">
        <v>0.6340277777777777</v>
      </c>
      <c r="J4" s="3">
        <f t="shared" si="0"/>
        <v>0</v>
      </c>
      <c r="K4" s="2">
        <v>0.65</v>
      </c>
      <c r="L4" s="17">
        <v>0.6511226851851851</v>
      </c>
      <c r="M4" s="17">
        <f t="shared" si="1"/>
        <v>0.0011226851851851016</v>
      </c>
      <c r="N4" s="20">
        <v>0.0009722222222222221</v>
      </c>
      <c r="O4" s="3">
        <f t="shared" si="2"/>
        <v>0.00015046296296287954</v>
      </c>
      <c r="P4" s="2">
        <v>0.6548611111111111</v>
      </c>
      <c r="Q4" s="2">
        <v>0.6548611111111111</v>
      </c>
      <c r="R4" s="3">
        <f t="shared" si="3"/>
        <v>0</v>
      </c>
      <c r="S4" s="47">
        <v>0.6625</v>
      </c>
      <c r="T4" s="45">
        <v>0.008333333333333333</v>
      </c>
      <c r="U4" s="46">
        <v>0.001388888888888889</v>
      </c>
      <c r="V4" s="47">
        <f t="shared" si="4"/>
        <v>0.6631944444444444</v>
      </c>
      <c r="W4" s="43">
        <f t="shared" si="5"/>
        <v>0</v>
      </c>
      <c r="X4" s="2">
        <v>0.6673611111111111</v>
      </c>
      <c r="Y4" s="2">
        <v>0.6678819444444444</v>
      </c>
      <c r="Z4" s="2">
        <f t="shared" si="6"/>
        <v>0.0005208333333333037</v>
      </c>
      <c r="AA4" s="20">
        <v>0.0006712962962962962</v>
      </c>
      <c r="AB4" s="3">
        <f t="shared" si="7"/>
        <v>0.00015046296296299252</v>
      </c>
      <c r="AC4" s="47">
        <v>0.6722222222222222</v>
      </c>
      <c r="AD4" s="45">
        <v>0.01875</v>
      </c>
      <c r="AE4" s="46">
        <v>0.0020833333333333333</v>
      </c>
      <c r="AF4" s="47">
        <f t="shared" si="8"/>
        <v>0.6736111111111112</v>
      </c>
      <c r="AG4" s="43">
        <f t="shared" si="9"/>
        <v>0</v>
      </c>
      <c r="AH4" s="2">
        <v>0.6756944444444444</v>
      </c>
      <c r="AI4" s="2">
        <v>0.6756944444444444</v>
      </c>
      <c r="AJ4" s="3">
        <f t="shared" si="10"/>
        <v>0</v>
      </c>
      <c r="AK4" s="2">
        <v>0.7138888888888889</v>
      </c>
      <c r="AL4" s="2">
        <v>0.7138888888888889</v>
      </c>
      <c r="AM4" s="3">
        <f t="shared" si="11"/>
        <v>0</v>
      </c>
      <c r="AN4" s="2">
        <v>0.7263888888888889</v>
      </c>
      <c r="AO4" s="2">
        <v>0.7270833333333333</v>
      </c>
      <c r="AP4" s="2">
        <f t="shared" si="12"/>
        <v>0.000694444444444442</v>
      </c>
      <c r="AQ4" s="20">
        <v>0.0005092592592592592</v>
      </c>
      <c r="AR4" s="3">
        <f t="shared" si="13"/>
        <v>0.00018518518518518276</v>
      </c>
      <c r="AS4" s="47">
        <v>0.7298611111111111</v>
      </c>
      <c r="AT4" s="45">
        <v>0.017361111111111112</v>
      </c>
      <c r="AU4" s="46">
        <v>0.0020833333333333333</v>
      </c>
      <c r="AV4" s="47">
        <f t="shared" si="14"/>
        <v>0.7312500000000001</v>
      </c>
      <c r="AW4" s="43">
        <f t="shared" si="15"/>
        <v>0</v>
      </c>
      <c r="AX4" s="21">
        <v>0.7347222222222222</v>
      </c>
      <c r="AY4" s="17">
        <v>0.7347222222222222</v>
      </c>
      <c r="AZ4" s="3">
        <f t="shared" si="16"/>
        <v>0</v>
      </c>
      <c r="BA4" s="17">
        <f t="shared" si="17"/>
        <v>0.0004861111111110548</v>
      </c>
      <c r="BB4" s="2">
        <f t="shared" si="18"/>
        <v>0</v>
      </c>
      <c r="BC4" s="2">
        <f t="shared" si="19"/>
        <v>0</v>
      </c>
      <c r="BD4" s="2"/>
      <c r="BE4" s="106">
        <f t="shared" si="20"/>
        <v>0.0004861111111110548</v>
      </c>
    </row>
    <row r="5" spans="1:57" s="12" customFormat="1" ht="15.75">
      <c r="A5" s="108">
        <v>3</v>
      </c>
      <c r="B5" s="19">
        <v>16</v>
      </c>
      <c r="C5" s="51" t="s">
        <v>106</v>
      </c>
      <c r="D5" s="51" t="s">
        <v>107</v>
      </c>
      <c r="E5" s="51" t="s">
        <v>108</v>
      </c>
      <c r="F5" s="50">
        <v>1970</v>
      </c>
      <c r="G5" s="50" t="s">
        <v>74</v>
      </c>
      <c r="H5" s="44">
        <v>0.6354166666666666</v>
      </c>
      <c r="I5" s="44">
        <v>0.6354166666666666</v>
      </c>
      <c r="J5" s="3">
        <f t="shared" si="0"/>
        <v>0</v>
      </c>
      <c r="K5" s="2">
        <v>0.6513888888888889</v>
      </c>
      <c r="L5" s="17">
        <v>0.6522916666666666</v>
      </c>
      <c r="M5" s="17">
        <f t="shared" si="1"/>
        <v>0.0009027777777776969</v>
      </c>
      <c r="N5" s="20">
        <v>0.0009722222222222221</v>
      </c>
      <c r="O5" s="3">
        <f t="shared" si="2"/>
        <v>6.944444444452523E-05</v>
      </c>
      <c r="P5" s="2">
        <v>0.65625</v>
      </c>
      <c r="Q5" s="2">
        <v>0.6555555555555556</v>
      </c>
      <c r="R5" s="3">
        <f t="shared" si="3"/>
        <v>0.000694444444444442</v>
      </c>
      <c r="S5" s="47">
        <v>0.6625</v>
      </c>
      <c r="T5" s="45">
        <v>0.008333333333333333</v>
      </c>
      <c r="U5" s="46">
        <v>0.001388888888888889</v>
      </c>
      <c r="V5" s="47">
        <f t="shared" si="4"/>
        <v>0.6638888888888889</v>
      </c>
      <c r="W5" s="43">
        <f t="shared" si="5"/>
        <v>0</v>
      </c>
      <c r="X5" s="2">
        <v>0.6666666666666666</v>
      </c>
      <c r="Y5" s="2">
        <v>0.6673842592592593</v>
      </c>
      <c r="Z5" s="2">
        <f t="shared" si="6"/>
        <v>0.0007175925925926308</v>
      </c>
      <c r="AA5" s="20">
        <v>0.0006712962962962962</v>
      </c>
      <c r="AB5" s="3">
        <f t="shared" si="7"/>
        <v>4.6296296296334505E-05</v>
      </c>
      <c r="AC5" s="47">
        <v>0.6722222222222222</v>
      </c>
      <c r="AD5" s="45">
        <v>0.01875</v>
      </c>
      <c r="AE5" s="46">
        <v>0.0020833333333333333</v>
      </c>
      <c r="AF5" s="47">
        <f t="shared" si="8"/>
        <v>0.6743055555555556</v>
      </c>
      <c r="AG5" s="43">
        <f t="shared" si="9"/>
        <v>1.0364972768961422E-16</v>
      </c>
      <c r="AH5" s="2">
        <v>0.6763888888888889</v>
      </c>
      <c r="AI5" s="2">
        <v>0.6763888888888889</v>
      </c>
      <c r="AJ5" s="3">
        <f t="shared" si="10"/>
        <v>0</v>
      </c>
      <c r="AK5" s="2">
        <v>0.7145833333333332</v>
      </c>
      <c r="AL5" s="2">
        <v>0.7145833333333332</v>
      </c>
      <c r="AM5" s="3">
        <f t="shared" si="11"/>
        <v>0</v>
      </c>
      <c r="AN5" s="2">
        <v>0.7277777777777777</v>
      </c>
      <c r="AO5" s="2">
        <v>0.7283796296296297</v>
      </c>
      <c r="AP5" s="2">
        <f t="shared" si="12"/>
        <v>0.0006018518518519089</v>
      </c>
      <c r="AQ5" s="20">
        <v>0.0005092592592592592</v>
      </c>
      <c r="AR5" s="3">
        <f t="shared" si="13"/>
        <v>9.259259259264971E-05</v>
      </c>
      <c r="AS5" s="47">
        <v>0.7305555555555556</v>
      </c>
      <c r="AT5" s="45">
        <v>0.017361111111111112</v>
      </c>
      <c r="AU5" s="46">
        <v>0.0020833333333333333</v>
      </c>
      <c r="AV5" s="47">
        <f t="shared" si="14"/>
        <v>0.7319444444444444</v>
      </c>
      <c r="AW5" s="43">
        <f t="shared" si="15"/>
        <v>0</v>
      </c>
      <c r="AX5" s="21">
        <v>0.7354166666666666</v>
      </c>
      <c r="AY5" s="17">
        <v>0.7354166666666666</v>
      </c>
      <c r="AZ5" s="3">
        <f t="shared" si="16"/>
        <v>0</v>
      </c>
      <c r="BA5" s="17">
        <f t="shared" si="17"/>
        <v>0.00020833333333350945</v>
      </c>
      <c r="BB5" s="2">
        <f t="shared" si="18"/>
        <v>0.000694444444444442</v>
      </c>
      <c r="BC5" s="2">
        <f t="shared" si="19"/>
        <v>1.0364972768961422E-16</v>
      </c>
      <c r="BD5" s="2"/>
      <c r="BE5" s="106">
        <f t="shared" si="20"/>
        <v>0.0009027777777780551</v>
      </c>
    </row>
    <row r="6" spans="1:57" s="12" customFormat="1" ht="12.75">
      <c r="A6" s="107">
        <v>4</v>
      </c>
      <c r="B6" s="19">
        <v>5</v>
      </c>
      <c r="C6" s="51" t="s">
        <v>78</v>
      </c>
      <c r="D6" s="51" t="s">
        <v>79</v>
      </c>
      <c r="E6" s="51" t="s">
        <v>77</v>
      </c>
      <c r="F6" s="50">
        <v>1959</v>
      </c>
      <c r="G6" s="50" t="s">
        <v>67</v>
      </c>
      <c r="H6" s="44">
        <v>0.6284722222222222</v>
      </c>
      <c r="I6" s="44">
        <v>0.6284722222222222</v>
      </c>
      <c r="J6" s="3">
        <f t="shared" si="0"/>
        <v>0</v>
      </c>
      <c r="K6" s="13">
        <v>0.6430555555555556</v>
      </c>
      <c r="L6" s="18">
        <v>0.6435416666666667</v>
      </c>
      <c r="M6" s="18">
        <f t="shared" si="1"/>
        <v>0.0004861111111110761</v>
      </c>
      <c r="N6" s="20">
        <v>0.0009722222222222221</v>
      </c>
      <c r="O6" s="3">
        <f t="shared" si="2"/>
        <v>0.000486111111111146</v>
      </c>
      <c r="P6" s="2">
        <v>0.6493055555555556</v>
      </c>
      <c r="Q6" s="13">
        <v>0.6493055555555556</v>
      </c>
      <c r="R6" s="3">
        <f t="shared" si="3"/>
        <v>0</v>
      </c>
      <c r="S6" s="48">
        <v>0.6555555555555556</v>
      </c>
      <c r="T6" s="45">
        <v>0.008333333333333333</v>
      </c>
      <c r="U6" s="46">
        <v>0.001388888888888889</v>
      </c>
      <c r="V6" s="47">
        <f t="shared" si="4"/>
        <v>0.6576388888888889</v>
      </c>
      <c r="W6" s="43">
        <f t="shared" si="5"/>
        <v>0.000694444444444437</v>
      </c>
      <c r="X6" s="13">
        <v>0.6611111111111111</v>
      </c>
      <c r="Y6" s="13">
        <v>0.6618055555555555</v>
      </c>
      <c r="Z6" s="13">
        <f t="shared" si="6"/>
        <v>0.000694444444444442</v>
      </c>
      <c r="AA6" s="20">
        <v>0.0006712962962962962</v>
      </c>
      <c r="AB6" s="14">
        <f t="shared" si="7"/>
        <v>2.314814814814573E-05</v>
      </c>
      <c r="AC6" s="48">
        <v>0.6694444444444444</v>
      </c>
      <c r="AD6" s="45">
        <v>0.01875</v>
      </c>
      <c r="AE6" s="46">
        <v>0.0020833333333333333</v>
      </c>
      <c r="AF6" s="47">
        <f t="shared" si="8"/>
        <v>0.6680555555555556</v>
      </c>
      <c r="AG6" s="43">
        <f t="shared" si="9"/>
        <v>0</v>
      </c>
      <c r="AH6" s="13">
        <v>0.6701388888888888</v>
      </c>
      <c r="AI6" s="13">
        <v>0.6708333333333334</v>
      </c>
      <c r="AJ6" s="14">
        <f t="shared" si="10"/>
        <v>0.000694444444444553</v>
      </c>
      <c r="AK6" s="13">
        <v>0.7118055555555555</v>
      </c>
      <c r="AL6" s="13">
        <v>0.7118055555555555</v>
      </c>
      <c r="AM6" s="3">
        <f t="shared" si="11"/>
        <v>0</v>
      </c>
      <c r="AN6" s="13">
        <v>0.7243055555555555</v>
      </c>
      <c r="AO6" s="13">
        <v>0.7248842592592593</v>
      </c>
      <c r="AP6" s="13">
        <f t="shared" si="12"/>
        <v>0.0005787037037037202</v>
      </c>
      <c r="AQ6" s="20">
        <v>0.0005092592592592592</v>
      </c>
      <c r="AR6" s="14">
        <f t="shared" si="13"/>
        <v>6.944444444446094E-05</v>
      </c>
      <c r="AS6" s="48">
        <v>0.7277777777777777</v>
      </c>
      <c r="AT6" s="45">
        <v>0.017361111111111112</v>
      </c>
      <c r="AU6" s="46">
        <v>0.0020833333333333333</v>
      </c>
      <c r="AV6" s="47">
        <f t="shared" si="14"/>
        <v>0.7291666666666666</v>
      </c>
      <c r="AW6" s="43">
        <f t="shared" si="15"/>
        <v>0</v>
      </c>
      <c r="AX6" s="22">
        <v>0.7326388888888888</v>
      </c>
      <c r="AY6" s="18">
        <v>0.7326388888888888</v>
      </c>
      <c r="AZ6" s="3">
        <f t="shared" si="16"/>
        <v>0</v>
      </c>
      <c r="BA6" s="17">
        <f t="shared" si="17"/>
        <v>0.0005787037037037527</v>
      </c>
      <c r="BB6" s="2">
        <f t="shared" si="18"/>
        <v>0.000694444444444553</v>
      </c>
      <c r="BC6" s="2">
        <f t="shared" si="19"/>
        <v>0.000694444444444437</v>
      </c>
      <c r="BD6" s="13"/>
      <c r="BE6" s="106">
        <f t="shared" si="20"/>
        <v>0.001967592592592743</v>
      </c>
    </row>
    <row r="7" spans="1:57" ht="12.75">
      <c r="A7" s="107">
        <v>5</v>
      </c>
      <c r="B7" s="19">
        <v>12</v>
      </c>
      <c r="C7" s="51" t="s">
        <v>97</v>
      </c>
      <c r="D7" s="51" t="s">
        <v>98</v>
      </c>
      <c r="E7" s="51" t="s">
        <v>99</v>
      </c>
      <c r="F7" s="50">
        <v>1962</v>
      </c>
      <c r="G7" s="50"/>
      <c r="H7" s="44">
        <v>0.6333333333333333</v>
      </c>
      <c r="I7" s="44">
        <v>0.6333333333333333</v>
      </c>
      <c r="J7" s="3">
        <f t="shared" si="0"/>
        <v>0</v>
      </c>
      <c r="K7" s="2">
        <v>0.6479166666666667</v>
      </c>
      <c r="L7" s="17">
        <v>0.6487615740740741</v>
      </c>
      <c r="M7" s="17">
        <f t="shared" si="1"/>
        <v>0.0008449074074073915</v>
      </c>
      <c r="N7" s="20">
        <v>0.0009722222222222221</v>
      </c>
      <c r="O7" s="3">
        <f t="shared" si="2"/>
        <v>0.00012731481481483063</v>
      </c>
      <c r="P7" s="2">
        <v>0.6541666666666667</v>
      </c>
      <c r="Q7" s="2">
        <v>0.6541666666666667</v>
      </c>
      <c r="R7" s="3">
        <f t="shared" si="3"/>
        <v>0</v>
      </c>
      <c r="S7" s="47">
        <v>0.6597222222222222</v>
      </c>
      <c r="T7" s="45">
        <v>0.008333333333333333</v>
      </c>
      <c r="U7" s="46">
        <v>0.001388888888888889</v>
      </c>
      <c r="V7" s="47">
        <f t="shared" si="4"/>
        <v>0.6625</v>
      </c>
      <c r="W7" s="43">
        <f t="shared" si="5"/>
        <v>0.001388888888888879</v>
      </c>
      <c r="X7" s="2">
        <v>0.6659722222222222</v>
      </c>
      <c r="Y7" s="2">
        <v>0.6667013888888889</v>
      </c>
      <c r="Z7" s="2">
        <f t="shared" si="6"/>
        <v>0.0007291666666666696</v>
      </c>
      <c r="AA7" s="20">
        <v>0.0006712962962962962</v>
      </c>
      <c r="AB7" s="3">
        <f t="shared" si="7"/>
        <v>5.787037037037338E-05</v>
      </c>
      <c r="AC7" s="47">
        <v>0.6715277777777778</v>
      </c>
      <c r="AD7" s="45">
        <v>0.01875</v>
      </c>
      <c r="AE7" s="46">
        <v>0.0020833333333333333</v>
      </c>
      <c r="AF7" s="47">
        <f t="shared" si="8"/>
        <v>0.6729166666666667</v>
      </c>
      <c r="AG7" s="43">
        <f t="shared" si="9"/>
        <v>0</v>
      </c>
      <c r="AH7" s="2">
        <v>0.675</v>
      </c>
      <c r="AI7" s="2">
        <v>0.675</v>
      </c>
      <c r="AJ7" s="3">
        <f t="shared" si="10"/>
        <v>0</v>
      </c>
      <c r="AK7" s="2">
        <v>0.7131944444444445</v>
      </c>
      <c r="AL7" s="2">
        <v>0.7131944444444445</v>
      </c>
      <c r="AM7" s="3">
        <f t="shared" si="11"/>
        <v>0</v>
      </c>
      <c r="AN7" s="2">
        <v>0.7291666666666666</v>
      </c>
      <c r="AO7" s="2">
        <v>0.7297453703703703</v>
      </c>
      <c r="AP7" s="2">
        <f t="shared" si="12"/>
        <v>0.0005787037037037202</v>
      </c>
      <c r="AQ7" s="20">
        <v>0.0005092592592592592</v>
      </c>
      <c r="AR7" s="3">
        <f t="shared" si="13"/>
        <v>6.944444444446094E-05</v>
      </c>
      <c r="AS7" s="47">
        <v>0.7326388888888888</v>
      </c>
      <c r="AT7" s="45">
        <v>0.017361111111111112</v>
      </c>
      <c r="AU7" s="46">
        <v>0.0020833333333333333</v>
      </c>
      <c r="AV7" s="47">
        <f t="shared" si="14"/>
        <v>0.7305555555555556</v>
      </c>
      <c r="AW7" s="43">
        <f t="shared" si="15"/>
        <v>0</v>
      </c>
      <c r="AX7" s="21">
        <v>0.7340277777777778</v>
      </c>
      <c r="AY7" s="17">
        <v>0.7347222222222222</v>
      </c>
      <c r="AZ7" s="3">
        <f t="shared" si="16"/>
        <v>0.000694444444444331</v>
      </c>
      <c r="BA7" s="17">
        <f t="shared" si="17"/>
        <v>0.00025462962962966495</v>
      </c>
      <c r="BB7" s="2">
        <f t="shared" si="18"/>
        <v>0.000694444444444331</v>
      </c>
      <c r="BC7" s="2">
        <f t="shared" si="19"/>
        <v>0.001388888888888879</v>
      </c>
      <c r="BD7" s="2"/>
      <c r="BE7" s="106">
        <f t="shared" si="20"/>
        <v>0.002337962962962875</v>
      </c>
    </row>
    <row r="8" spans="1:57" ht="12.75">
      <c r="A8" s="107">
        <v>6</v>
      </c>
      <c r="B8" s="19">
        <v>6</v>
      </c>
      <c r="C8" s="51" t="s">
        <v>80</v>
      </c>
      <c r="D8" s="51" t="s">
        <v>81</v>
      </c>
      <c r="E8" s="51" t="s">
        <v>82</v>
      </c>
      <c r="F8" s="50">
        <v>1960</v>
      </c>
      <c r="G8" s="50" t="s">
        <v>67</v>
      </c>
      <c r="H8" s="44">
        <v>0.6291666666666667</v>
      </c>
      <c r="I8" s="44">
        <v>0.6291666666666667</v>
      </c>
      <c r="J8" s="3">
        <f t="shared" si="0"/>
        <v>0</v>
      </c>
      <c r="K8" s="13">
        <v>0.64375</v>
      </c>
      <c r="L8" s="18">
        <v>0.6441087962962962</v>
      </c>
      <c r="M8" s="18">
        <f t="shared" si="1"/>
        <v>0.00035879629629620435</v>
      </c>
      <c r="N8" s="20">
        <v>0.0009722222222222221</v>
      </c>
      <c r="O8" s="3">
        <f t="shared" si="2"/>
        <v>0.0006134259259260177</v>
      </c>
      <c r="P8" s="2">
        <v>0.65</v>
      </c>
      <c r="Q8" s="13">
        <v>0.6493055555555556</v>
      </c>
      <c r="R8" s="3">
        <f t="shared" si="3"/>
        <v>0.000694444444444442</v>
      </c>
      <c r="S8" s="48">
        <v>0.6555555555555556</v>
      </c>
      <c r="T8" s="45">
        <v>0.008333333333333333</v>
      </c>
      <c r="U8" s="46">
        <v>0.001388888888888889</v>
      </c>
      <c r="V8" s="47">
        <f t="shared" si="4"/>
        <v>0.6576388888888889</v>
      </c>
      <c r="W8" s="43">
        <f t="shared" si="5"/>
        <v>0.000694444444444437</v>
      </c>
      <c r="X8" s="13">
        <v>0.6618055555555555</v>
      </c>
      <c r="Y8" s="13">
        <v>0.6627199074074074</v>
      </c>
      <c r="Z8" s="13">
        <f t="shared" si="6"/>
        <v>0.0009143518518518468</v>
      </c>
      <c r="AA8" s="20">
        <v>0.0006712962962962962</v>
      </c>
      <c r="AB8" s="14">
        <f t="shared" si="7"/>
        <v>0.0002430555555555505</v>
      </c>
      <c r="AC8" s="48">
        <v>0.6701388888888888</v>
      </c>
      <c r="AD8" s="45">
        <v>0.01875</v>
      </c>
      <c r="AE8" s="46">
        <v>0.0020833333333333333</v>
      </c>
      <c r="AF8" s="47">
        <f t="shared" si="8"/>
        <v>0.6680555555555556</v>
      </c>
      <c r="AG8" s="43">
        <f t="shared" si="9"/>
        <v>0</v>
      </c>
      <c r="AH8" s="13">
        <v>0.6701388888888888</v>
      </c>
      <c r="AI8" s="13">
        <v>0.6715277777777778</v>
      </c>
      <c r="AJ8" s="14">
        <f t="shared" si="10"/>
        <v>0.001388888888888995</v>
      </c>
      <c r="AK8" s="13">
        <v>0.7125</v>
      </c>
      <c r="AL8" s="13">
        <v>0.7125</v>
      </c>
      <c r="AM8" s="3">
        <f t="shared" si="11"/>
        <v>0</v>
      </c>
      <c r="AN8" s="13">
        <v>0.725</v>
      </c>
      <c r="AO8" s="13">
        <v>0.7258449074074074</v>
      </c>
      <c r="AP8" s="13">
        <f t="shared" si="12"/>
        <v>0.0008449074074073915</v>
      </c>
      <c r="AQ8" s="20">
        <v>0.0005092592592592592</v>
      </c>
      <c r="AR8" s="14">
        <f t="shared" si="13"/>
        <v>0.00033564814814813224</v>
      </c>
      <c r="AS8" s="48">
        <v>0.7277777777777777</v>
      </c>
      <c r="AT8" s="45">
        <v>0.017361111111111112</v>
      </c>
      <c r="AU8" s="46">
        <v>0.0020833333333333333</v>
      </c>
      <c r="AV8" s="47">
        <f t="shared" si="14"/>
        <v>0.7298611111111112</v>
      </c>
      <c r="AW8" s="43">
        <f t="shared" si="15"/>
        <v>0</v>
      </c>
      <c r="AX8" s="22">
        <v>0.7333333333333334</v>
      </c>
      <c r="AY8" s="18">
        <v>0.7333333333333334</v>
      </c>
      <c r="AZ8" s="3">
        <f t="shared" si="16"/>
        <v>0</v>
      </c>
      <c r="BA8" s="17">
        <f t="shared" si="17"/>
        <v>0.0011921296296297005</v>
      </c>
      <c r="BB8" s="2">
        <f t="shared" si="18"/>
        <v>0.002083333333333437</v>
      </c>
      <c r="BC8" s="2">
        <f t="shared" si="19"/>
        <v>0.000694444444444437</v>
      </c>
      <c r="BD8" s="13"/>
      <c r="BE8" s="106">
        <f t="shared" si="20"/>
        <v>0.003969907407407575</v>
      </c>
    </row>
    <row r="9" spans="1:57" ht="12.75">
      <c r="A9" s="107">
        <v>7</v>
      </c>
      <c r="B9" s="19">
        <v>4</v>
      </c>
      <c r="C9" s="51" t="s">
        <v>75</v>
      </c>
      <c r="D9" s="51" t="s">
        <v>76</v>
      </c>
      <c r="E9" s="51" t="s">
        <v>77</v>
      </c>
      <c r="F9" s="50">
        <v>1953</v>
      </c>
      <c r="G9" s="50" t="s">
        <v>67</v>
      </c>
      <c r="H9" s="44">
        <v>0.6277777777777778</v>
      </c>
      <c r="I9" s="44">
        <v>0.6277777777777778</v>
      </c>
      <c r="J9" s="3">
        <f t="shared" si="0"/>
        <v>0</v>
      </c>
      <c r="K9" s="2" t="s">
        <v>129</v>
      </c>
      <c r="L9" s="17" t="s">
        <v>129</v>
      </c>
      <c r="M9" s="17" t="s">
        <v>129</v>
      </c>
      <c r="N9" s="20">
        <v>0.0009722222222222221</v>
      </c>
      <c r="O9" s="49">
        <v>0.006944444444444444</v>
      </c>
      <c r="P9" s="2">
        <v>0.6486111111111111</v>
      </c>
      <c r="Q9" s="2">
        <v>0.6486111111111111</v>
      </c>
      <c r="R9" s="3">
        <f t="shared" si="3"/>
        <v>0</v>
      </c>
      <c r="S9" s="47">
        <v>0.6555555555555556</v>
      </c>
      <c r="T9" s="45">
        <v>0.008333333333333333</v>
      </c>
      <c r="U9" s="46">
        <v>0.001388888888888889</v>
      </c>
      <c r="V9" s="47">
        <f t="shared" si="4"/>
        <v>0.6569444444444444</v>
      </c>
      <c r="W9" s="43">
        <f t="shared" si="5"/>
        <v>0</v>
      </c>
      <c r="X9" s="2">
        <v>0.6597222222222222</v>
      </c>
      <c r="Y9" s="2">
        <v>0.660162037037037</v>
      </c>
      <c r="Z9" s="2">
        <f t="shared" si="6"/>
        <v>0.00043981481481480955</v>
      </c>
      <c r="AA9" s="20">
        <v>0.0006712962962962962</v>
      </c>
      <c r="AB9" s="3">
        <f t="shared" si="7"/>
        <v>0.0002314814814814867</v>
      </c>
      <c r="AC9" s="47">
        <v>0.6659722222222222</v>
      </c>
      <c r="AD9" s="45">
        <v>0.01875</v>
      </c>
      <c r="AE9" s="46">
        <v>0.0020833333333333333</v>
      </c>
      <c r="AF9" s="47">
        <f t="shared" si="8"/>
        <v>0.6673611111111112</v>
      </c>
      <c r="AG9" s="43">
        <f t="shared" si="9"/>
        <v>0</v>
      </c>
      <c r="AH9" s="2">
        <v>0.6694444444444444</v>
      </c>
      <c r="AI9" s="2">
        <v>0.6694444444444444</v>
      </c>
      <c r="AJ9" s="3">
        <f t="shared" si="10"/>
        <v>0</v>
      </c>
      <c r="AK9" s="2">
        <v>0.7111111111111111</v>
      </c>
      <c r="AL9" s="2">
        <v>0.7111111111111111</v>
      </c>
      <c r="AM9" s="3">
        <f t="shared" si="11"/>
        <v>0</v>
      </c>
      <c r="AN9" s="2">
        <v>0.7236111111111111</v>
      </c>
      <c r="AO9" s="2">
        <v>0.7241087962962963</v>
      </c>
      <c r="AP9" s="2">
        <f t="shared" si="12"/>
        <v>0.000497685185185226</v>
      </c>
      <c r="AQ9" s="20">
        <v>0.0005092592592592592</v>
      </c>
      <c r="AR9" s="3">
        <f t="shared" si="13"/>
        <v>1.1574074074033238E-05</v>
      </c>
      <c r="AS9" s="47">
        <v>0.7270833333333333</v>
      </c>
      <c r="AT9" s="45">
        <v>0.017361111111111112</v>
      </c>
      <c r="AU9" s="46">
        <v>0.0020833333333333333</v>
      </c>
      <c r="AV9" s="47">
        <f t="shared" si="14"/>
        <v>0.7284722222222223</v>
      </c>
      <c r="AW9" s="43">
        <f t="shared" si="15"/>
        <v>0</v>
      </c>
      <c r="AX9" s="21">
        <v>0.7319444444444444</v>
      </c>
      <c r="AY9" s="17">
        <v>0.7319444444444444</v>
      </c>
      <c r="AZ9" s="3">
        <f t="shared" si="16"/>
        <v>0</v>
      </c>
      <c r="BA9" s="17">
        <f t="shared" si="17"/>
        <v>0.007187499999999965</v>
      </c>
      <c r="BB9" s="2">
        <f t="shared" si="18"/>
        <v>0</v>
      </c>
      <c r="BC9" s="2">
        <f t="shared" si="19"/>
        <v>0</v>
      </c>
      <c r="BD9" s="2"/>
      <c r="BE9" s="106">
        <f t="shared" si="20"/>
        <v>0.007187499999999965</v>
      </c>
    </row>
    <row r="10" spans="1:57" ht="12.75">
      <c r="A10" s="107">
        <v>8</v>
      </c>
      <c r="B10" s="19">
        <v>10</v>
      </c>
      <c r="C10" s="51" t="s">
        <v>91</v>
      </c>
      <c r="D10" s="51" t="s">
        <v>92</v>
      </c>
      <c r="E10" s="51" t="s">
        <v>93</v>
      </c>
      <c r="F10" s="50">
        <v>1971</v>
      </c>
      <c r="G10" s="50"/>
      <c r="H10" s="44">
        <v>0.6319444444444444</v>
      </c>
      <c r="I10" s="44">
        <v>0.6319444444444444</v>
      </c>
      <c r="J10" s="3">
        <f t="shared" si="0"/>
        <v>0</v>
      </c>
      <c r="K10" s="2">
        <v>0.6493055555555556</v>
      </c>
      <c r="L10" s="17">
        <v>0.6497106481481482</v>
      </c>
      <c r="M10" s="17">
        <f aca="true" t="shared" si="21" ref="M10:M19">L10-K10</f>
        <v>0.0004050925925925819</v>
      </c>
      <c r="N10" s="20">
        <v>0.0009722222222222221</v>
      </c>
      <c r="O10" s="3">
        <f aca="true" t="shared" si="22" ref="O10:O19">ABS(M10-N10)</f>
        <v>0.0005671296296296402</v>
      </c>
      <c r="P10" s="2">
        <v>0.6527777777777778</v>
      </c>
      <c r="Q10" s="2">
        <v>0.6548611111111111</v>
      </c>
      <c r="R10" s="3">
        <f t="shared" si="3"/>
        <v>0.002083333333333326</v>
      </c>
      <c r="S10" s="47">
        <v>0.6604166666666667</v>
      </c>
      <c r="T10" s="45">
        <v>0.008333333333333333</v>
      </c>
      <c r="U10" s="46">
        <v>0.001388888888888889</v>
      </c>
      <c r="V10" s="47">
        <f t="shared" si="4"/>
        <v>0.6631944444444444</v>
      </c>
      <c r="W10" s="43">
        <f t="shared" si="5"/>
        <v>0.001388888888888879</v>
      </c>
      <c r="X10" s="2">
        <v>0.6652777777777777</v>
      </c>
      <c r="Y10" s="2">
        <v>0.6658217592592592</v>
      </c>
      <c r="Z10" s="2">
        <f t="shared" si="6"/>
        <v>0.0005439814814814925</v>
      </c>
      <c r="AA10" s="20">
        <v>0.0006712962962962962</v>
      </c>
      <c r="AB10" s="3">
        <f t="shared" si="7"/>
        <v>0.00012731481481480374</v>
      </c>
      <c r="AC10" s="47">
        <v>0.6763888888888889</v>
      </c>
      <c r="AD10" s="45">
        <v>0.01875</v>
      </c>
      <c r="AE10" s="46">
        <v>0.0020833333333333333</v>
      </c>
      <c r="AF10" s="47">
        <f t="shared" si="8"/>
        <v>0.6736111111111112</v>
      </c>
      <c r="AG10" s="43">
        <f t="shared" si="9"/>
        <v>0</v>
      </c>
      <c r="AH10" s="2">
        <v>0.6756944444444444</v>
      </c>
      <c r="AI10" s="2">
        <v>0.6770833333333334</v>
      </c>
      <c r="AJ10" s="3">
        <f t="shared" si="10"/>
        <v>0.001388888888888995</v>
      </c>
      <c r="AK10" s="2">
        <v>0.7152777777777778</v>
      </c>
      <c r="AL10" s="2">
        <v>0.7138888888888889</v>
      </c>
      <c r="AM10" s="3">
        <f t="shared" si="11"/>
        <v>0.001388888888888884</v>
      </c>
      <c r="AN10" s="2">
        <v>0.7270833333333333</v>
      </c>
      <c r="AO10" s="2">
        <v>0.728125</v>
      </c>
      <c r="AP10" s="2">
        <f t="shared" si="12"/>
        <v>0.0010416666666667185</v>
      </c>
      <c r="AQ10" s="20">
        <v>0.0005092592592592592</v>
      </c>
      <c r="AR10" s="3">
        <f t="shared" si="13"/>
        <v>0.0005324074074074593</v>
      </c>
      <c r="AS10" s="47">
        <v>0.7319444444444444</v>
      </c>
      <c r="AT10" s="45">
        <v>0.017361111111111112</v>
      </c>
      <c r="AU10" s="46">
        <v>0.0020833333333333333</v>
      </c>
      <c r="AV10" s="47">
        <f t="shared" si="14"/>
        <v>0.7312500000000001</v>
      </c>
      <c r="AW10" s="43">
        <f t="shared" si="15"/>
        <v>0</v>
      </c>
      <c r="AX10" s="21">
        <v>0.7347222222222222</v>
      </c>
      <c r="AY10" s="17">
        <v>0.7347222222222222</v>
      </c>
      <c r="AZ10" s="3">
        <f t="shared" si="16"/>
        <v>0</v>
      </c>
      <c r="BA10" s="17">
        <f t="shared" si="17"/>
        <v>0.0012268518518519032</v>
      </c>
      <c r="BB10" s="2">
        <f t="shared" si="18"/>
        <v>0.004861111111111205</v>
      </c>
      <c r="BC10" s="2">
        <f t="shared" si="19"/>
        <v>0.001388888888888879</v>
      </c>
      <c r="BD10" s="2">
        <v>0.0020833333333333333</v>
      </c>
      <c r="BE10" s="106">
        <f t="shared" si="20"/>
        <v>0.00956018518518532</v>
      </c>
    </row>
    <row r="11" spans="1:57" ht="12.75">
      <c r="A11" s="107">
        <v>9</v>
      </c>
      <c r="B11" s="19">
        <v>2</v>
      </c>
      <c r="C11" s="51" t="s">
        <v>68</v>
      </c>
      <c r="D11" s="51" t="s">
        <v>69</v>
      </c>
      <c r="E11" s="51" t="s">
        <v>70</v>
      </c>
      <c r="F11" s="50">
        <v>1977</v>
      </c>
      <c r="G11" s="50"/>
      <c r="H11" s="44">
        <v>0.6263888888888889</v>
      </c>
      <c r="I11" s="44">
        <v>0.6263888888888889</v>
      </c>
      <c r="J11" s="3">
        <f t="shared" si="0"/>
        <v>0</v>
      </c>
      <c r="K11" s="2">
        <v>0.6395833333333333</v>
      </c>
      <c r="L11" s="17">
        <v>0.6404976851851852</v>
      </c>
      <c r="M11" s="17">
        <f t="shared" si="21"/>
        <v>0.0009143518518519578</v>
      </c>
      <c r="N11" s="20">
        <v>0.0009722222222222221</v>
      </c>
      <c r="O11" s="3">
        <f t="shared" si="22"/>
        <v>5.787037037026431E-05</v>
      </c>
      <c r="P11" s="2">
        <v>0.6472222222222223</v>
      </c>
      <c r="Q11" s="2">
        <v>0.6444444444444445</v>
      </c>
      <c r="R11" s="3">
        <f t="shared" si="3"/>
        <v>0.002777777777777768</v>
      </c>
      <c r="S11" s="47">
        <v>0.6513888888888889</v>
      </c>
      <c r="T11" s="45">
        <v>0.008333333333333333</v>
      </c>
      <c r="U11" s="46">
        <v>0.001388888888888889</v>
      </c>
      <c r="V11" s="47">
        <f t="shared" si="4"/>
        <v>0.6527777777777778</v>
      </c>
      <c r="W11" s="43">
        <f t="shared" si="5"/>
        <v>0</v>
      </c>
      <c r="X11" s="2">
        <v>0.6541666666666667</v>
      </c>
      <c r="Y11" s="2">
        <v>0.6548032407407408</v>
      </c>
      <c r="Z11" s="2">
        <f t="shared" si="6"/>
        <v>0.0006365740740741366</v>
      </c>
      <c r="AA11" s="20">
        <v>0.0006712962962962962</v>
      </c>
      <c r="AB11" s="3">
        <f t="shared" si="7"/>
        <v>3.472222222215967E-05</v>
      </c>
      <c r="AC11" s="47">
        <v>0.6645833333333333</v>
      </c>
      <c r="AD11" s="45">
        <v>0.01875</v>
      </c>
      <c r="AE11" s="46">
        <v>0.0020833333333333333</v>
      </c>
      <c r="AF11" s="47">
        <f t="shared" si="8"/>
        <v>0.6631944444444445</v>
      </c>
      <c r="AG11" s="43">
        <f t="shared" si="9"/>
        <v>0</v>
      </c>
      <c r="AH11" s="2">
        <v>0.6652777777777777</v>
      </c>
      <c r="AI11" s="2">
        <v>0.6659722222222222</v>
      </c>
      <c r="AJ11" s="3">
        <f t="shared" si="10"/>
        <v>0.000694444444444442</v>
      </c>
      <c r="AK11" s="2">
        <v>0.7090277777777777</v>
      </c>
      <c r="AL11" s="2">
        <v>0.7090277777777777</v>
      </c>
      <c r="AM11" s="3">
        <f t="shared" si="11"/>
        <v>0</v>
      </c>
      <c r="AN11" s="2">
        <v>0.7215277777777778</v>
      </c>
      <c r="AO11" s="2">
        <v>0.7220138888888888</v>
      </c>
      <c r="AP11" s="2">
        <f t="shared" si="12"/>
        <v>0.0004861111111110761</v>
      </c>
      <c r="AQ11" s="20">
        <v>0.0005092592592592592</v>
      </c>
      <c r="AR11" s="3">
        <f t="shared" si="13"/>
        <v>2.3148148148183136E-05</v>
      </c>
      <c r="AS11" s="47">
        <v>0.7236111111111111</v>
      </c>
      <c r="AT11" s="45">
        <v>0.017361111111111112</v>
      </c>
      <c r="AU11" s="46">
        <v>0.0020833333333333333</v>
      </c>
      <c r="AV11" s="47">
        <f t="shared" si="14"/>
        <v>0.7263888888888889</v>
      </c>
      <c r="AW11" s="43">
        <f t="shared" si="15"/>
        <v>0</v>
      </c>
      <c r="AX11" s="21">
        <v>0.7298611111111111</v>
      </c>
      <c r="AY11" s="17">
        <v>0.7270833333333333</v>
      </c>
      <c r="AZ11" s="3">
        <f t="shared" si="16"/>
        <v>0.002777777777777768</v>
      </c>
      <c r="BA11" s="17">
        <f t="shared" si="17"/>
        <v>0.00011574074074060712</v>
      </c>
      <c r="BB11" s="2">
        <f t="shared" si="18"/>
        <v>0.006249999999999978</v>
      </c>
      <c r="BC11" s="2">
        <f t="shared" si="19"/>
        <v>0</v>
      </c>
      <c r="BD11" s="2">
        <v>0.004166666666666667</v>
      </c>
      <c r="BE11" s="106">
        <f t="shared" si="20"/>
        <v>0.010532407407407251</v>
      </c>
    </row>
    <row r="12" spans="1:57" ht="12.75">
      <c r="A12" s="107">
        <v>10</v>
      </c>
      <c r="B12" s="19">
        <v>18</v>
      </c>
      <c r="C12" s="51" t="s">
        <v>112</v>
      </c>
      <c r="D12" s="51" t="s">
        <v>113</v>
      </c>
      <c r="E12" s="51" t="s">
        <v>96</v>
      </c>
      <c r="F12" s="50">
        <v>1964</v>
      </c>
      <c r="G12" s="50" t="s">
        <v>87</v>
      </c>
      <c r="H12" s="44">
        <v>0.6368055555555555</v>
      </c>
      <c r="I12" s="44">
        <v>0.6368055555555555</v>
      </c>
      <c r="J12" s="3">
        <f t="shared" si="0"/>
        <v>0</v>
      </c>
      <c r="K12" s="2">
        <v>0.6590277777777778</v>
      </c>
      <c r="L12" s="17">
        <v>0.660150462962963</v>
      </c>
      <c r="M12" s="17">
        <f t="shared" si="21"/>
        <v>0.0011226851851852127</v>
      </c>
      <c r="N12" s="20">
        <v>0.0009722222222222221</v>
      </c>
      <c r="O12" s="3">
        <f t="shared" si="22"/>
        <v>0.00015046296296299057</v>
      </c>
      <c r="P12" s="2">
        <v>0.6576388888888889</v>
      </c>
      <c r="Q12" s="2">
        <v>0.6638888888888889</v>
      </c>
      <c r="R12" s="3">
        <f t="shared" si="3"/>
        <v>0.006249999999999978</v>
      </c>
      <c r="S12" s="47">
        <v>0.6715277777777778</v>
      </c>
      <c r="T12" s="45">
        <v>0.008333333333333333</v>
      </c>
      <c r="U12" s="46">
        <v>0.001388888888888889</v>
      </c>
      <c r="V12" s="47">
        <f t="shared" si="4"/>
        <v>0.6722222222222222</v>
      </c>
      <c r="W12" s="43">
        <f t="shared" si="5"/>
        <v>0</v>
      </c>
      <c r="X12" s="2">
        <v>0.6777777777777777</v>
      </c>
      <c r="Y12" s="2">
        <v>0.6785763888888888</v>
      </c>
      <c r="Z12" s="2">
        <f t="shared" si="6"/>
        <v>0.0007986111111111249</v>
      </c>
      <c r="AA12" s="20">
        <v>0.0006712962962962962</v>
      </c>
      <c r="AB12" s="3">
        <f t="shared" si="7"/>
        <v>0.00012731481481482868</v>
      </c>
      <c r="AC12" s="47">
        <v>0.6826388888888889</v>
      </c>
      <c r="AD12" s="45">
        <v>0.01875</v>
      </c>
      <c r="AE12" s="46">
        <v>0.0020833333333333333</v>
      </c>
      <c r="AF12" s="47">
        <f t="shared" si="8"/>
        <v>0.6826388888888889</v>
      </c>
      <c r="AG12" s="43">
        <f t="shared" si="9"/>
        <v>0</v>
      </c>
      <c r="AH12" s="2">
        <v>0.6777777777777777</v>
      </c>
      <c r="AI12" s="2">
        <v>0.6840277777777778</v>
      </c>
      <c r="AJ12" s="3">
        <f t="shared" si="10"/>
        <v>0.006250000000000089</v>
      </c>
      <c r="AK12" s="2">
        <v>0.7159722222222222</v>
      </c>
      <c r="AL12" s="2">
        <v>0.7159722222222222</v>
      </c>
      <c r="AM12" s="3">
        <f t="shared" si="11"/>
        <v>0</v>
      </c>
      <c r="AN12" s="2">
        <v>0.7326388888888888</v>
      </c>
      <c r="AO12" s="2">
        <v>0.7332523148148148</v>
      </c>
      <c r="AP12" s="2">
        <f t="shared" si="12"/>
        <v>0.0006134259259259478</v>
      </c>
      <c r="AQ12" s="20">
        <v>0.0005092592592592592</v>
      </c>
      <c r="AR12" s="3">
        <f t="shared" si="13"/>
        <v>0.00010416666666668859</v>
      </c>
      <c r="AS12" s="47">
        <v>0.7347222222222222</v>
      </c>
      <c r="AT12" s="45">
        <v>0.017361111111111112</v>
      </c>
      <c r="AU12" s="46">
        <v>0.0020833333333333333</v>
      </c>
      <c r="AV12" s="47">
        <f t="shared" si="14"/>
        <v>0.7333333333333334</v>
      </c>
      <c r="AW12" s="43">
        <f t="shared" si="15"/>
        <v>0</v>
      </c>
      <c r="AX12" s="21">
        <v>0.7368055555555556</v>
      </c>
      <c r="AY12" s="17">
        <v>0.7368055555555556</v>
      </c>
      <c r="AZ12" s="3">
        <f t="shared" si="16"/>
        <v>0</v>
      </c>
      <c r="BA12" s="17">
        <f t="shared" si="17"/>
        <v>0.00038194444444450784</v>
      </c>
      <c r="BB12" s="2">
        <f t="shared" si="18"/>
        <v>0.012500000000000067</v>
      </c>
      <c r="BC12" s="2">
        <f t="shared" si="19"/>
        <v>0</v>
      </c>
      <c r="BD12" s="2"/>
      <c r="BE12" s="106">
        <f t="shared" si="20"/>
        <v>0.012881944444444574</v>
      </c>
    </row>
    <row r="13" spans="1:57" ht="12.75">
      <c r="A13" s="107">
        <v>11</v>
      </c>
      <c r="B13" s="19">
        <v>24</v>
      </c>
      <c r="C13" s="51" t="s">
        <v>117</v>
      </c>
      <c r="D13" s="51" t="s">
        <v>118</v>
      </c>
      <c r="E13" s="51" t="s">
        <v>96</v>
      </c>
      <c r="F13" s="50">
        <v>1956</v>
      </c>
      <c r="G13" s="50"/>
      <c r="H13" s="44">
        <v>0.6381944444444444</v>
      </c>
      <c r="I13" s="44">
        <v>0.6381944444444444</v>
      </c>
      <c r="J13" s="3">
        <f t="shared" si="0"/>
        <v>0</v>
      </c>
      <c r="K13" s="2">
        <v>0.6527777777777778</v>
      </c>
      <c r="L13" s="17">
        <v>0.6535648148148149</v>
      </c>
      <c r="M13" s="17">
        <f t="shared" si="21"/>
        <v>0.000787037037037086</v>
      </c>
      <c r="N13" s="20">
        <v>0.0009722222222222221</v>
      </c>
      <c r="O13" s="3">
        <f t="shared" si="22"/>
        <v>0.00018518518518513603</v>
      </c>
      <c r="P13" s="2">
        <v>0.6590277777777778</v>
      </c>
      <c r="Q13" s="2">
        <v>0.6590277777777778</v>
      </c>
      <c r="R13" s="3">
        <f t="shared" si="3"/>
        <v>0</v>
      </c>
      <c r="S13" s="47">
        <v>0.6666666666666666</v>
      </c>
      <c r="T13" s="45">
        <v>0.008333333333333333</v>
      </c>
      <c r="U13" s="46">
        <v>0.001388888888888889</v>
      </c>
      <c r="V13" s="47">
        <f t="shared" si="4"/>
        <v>0.6673611111111111</v>
      </c>
      <c r="W13" s="43">
        <f t="shared" si="5"/>
        <v>0</v>
      </c>
      <c r="X13" s="2">
        <v>0.6701388888888888</v>
      </c>
      <c r="Y13" s="2">
        <v>0.6706944444444445</v>
      </c>
      <c r="Z13" s="2">
        <f t="shared" si="6"/>
        <v>0.0005555555555556424</v>
      </c>
      <c r="AA13" s="20">
        <v>0.0006712962962962962</v>
      </c>
      <c r="AB13" s="3">
        <f t="shared" si="7"/>
        <v>0.00011574074074065385</v>
      </c>
      <c r="AC13" s="47">
        <v>0.6875</v>
      </c>
      <c r="AD13" s="45">
        <v>0.01875</v>
      </c>
      <c r="AE13" s="46">
        <v>0.0020833333333333333</v>
      </c>
      <c r="AF13" s="47">
        <f t="shared" si="8"/>
        <v>0.6777777777777778</v>
      </c>
      <c r="AG13" s="43">
        <f t="shared" si="9"/>
        <v>0</v>
      </c>
      <c r="AH13" s="2">
        <v>0.6798611111111111</v>
      </c>
      <c r="AI13" s="2">
        <v>0.688888888888889</v>
      </c>
      <c r="AJ13" s="3">
        <f t="shared" si="10"/>
        <v>0.009027777777777857</v>
      </c>
      <c r="AK13" s="2">
        <v>0.7180555555555556</v>
      </c>
      <c r="AL13" s="2">
        <v>0.717361111111111</v>
      </c>
      <c r="AM13" s="3">
        <f t="shared" si="11"/>
        <v>0.000694444444444553</v>
      </c>
      <c r="AN13" s="2">
        <v>0.7333333333333334</v>
      </c>
      <c r="AO13" s="2">
        <v>0.7337962962962963</v>
      </c>
      <c r="AP13" s="2">
        <f t="shared" si="12"/>
        <v>0.0004629629629628873</v>
      </c>
      <c r="AQ13" s="20">
        <v>0.0005092592592592592</v>
      </c>
      <c r="AR13" s="3">
        <f t="shared" si="13"/>
        <v>4.629629629637191E-05</v>
      </c>
      <c r="AS13" s="47">
        <v>0.7354166666666666</v>
      </c>
      <c r="AT13" s="45">
        <v>0.017361111111111112</v>
      </c>
      <c r="AU13" s="46">
        <v>0.0020833333333333333</v>
      </c>
      <c r="AV13" s="47">
        <f t="shared" si="14"/>
        <v>0.7347222222222222</v>
      </c>
      <c r="AW13" s="43">
        <f t="shared" si="15"/>
        <v>0</v>
      </c>
      <c r="AX13" s="21">
        <v>0.7381944444444444</v>
      </c>
      <c r="AY13" s="17">
        <v>0.7381944444444444</v>
      </c>
      <c r="AZ13" s="3">
        <f t="shared" si="16"/>
        <v>0</v>
      </c>
      <c r="BA13" s="17">
        <f t="shared" si="17"/>
        <v>0.0003472222222221618</v>
      </c>
      <c r="BB13" s="2">
        <f t="shared" si="18"/>
        <v>0.00972222222222241</v>
      </c>
      <c r="BC13" s="2">
        <f t="shared" si="19"/>
        <v>0</v>
      </c>
      <c r="BD13" s="2">
        <v>0.004166666666666667</v>
      </c>
      <c r="BE13" s="106">
        <f t="shared" si="20"/>
        <v>0.014236111111111237</v>
      </c>
    </row>
    <row r="14" spans="1:57" ht="12.75">
      <c r="A14" s="107">
        <v>12</v>
      </c>
      <c r="B14" s="19">
        <v>11</v>
      </c>
      <c r="C14" s="51" t="s">
        <v>94</v>
      </c>
      <c r="D14" s="51" t="s">
        <v>95</v>
      </c>
      <c r="E14" s="51" t="s">
        <v>96</v>
      </c>
      <c r="F14" s="50">
        <v>1974</v>
      </c>
      <c r="G14" s="50"/>
      <c r="H14" s="44">
        <v>0.6326388888888889</v>
      </c>
      <c r="I14" s="44">
        <v>0.6326388888888889</v>
      </c>
      <c r="J14" s="3">
        <f t="shared" si="0"/>
        <v>0</v>
      </c>
      <c r="K14" s="2">
        <v>0.6472222222222223</v>
      </c>
      <c r="L14" s="17">
        <v>0.6481134259259259</v>
      </c>
      <c r="M14" s="17">
        <f t="shared" si="21"/>
        <v>0.000891203703703658</v>
      </c>
      <c r="N14" s="20">
        <v>0.0009722222222222221</v>
      </c>
      <c r="O14" s="3">
        <f t="shared" si="22"/>
        <v>8.101851851856411E-05</v>
      </c>
      <c r="P14" s="2">
        <v>0.6534722222222222</v>
      </c>
      <c r="Q14" s="2">
        <v>0.6534722222222222</v>
      </c>
      <c r="R14" s="3">
        <f t="shared" si="3"/>
        <v>0</v>
      </c>
      <c r="S14" s="47">
        <v>0.6611111111111111</v>
      </c>
      <c r="T14" s="45">
        <v>0.008333333333333333</v>
      </c>
      <c r="U14" s="46">
        <v>0.001388888888888889</v>
      </c>
      <c r="V14" s="47">
        <f t="shared" si="4"/>
        <v>0.6618055555555555</v>
      </c>
      <c r="W14" s="43">
        <f t="shared" si="5"/>
        <v>0</v>
      </c>
      <c r="X14" s="2">
        <v>0.6645833333333333</v>
      </c>
      <c r="Y14" s="2">
        <v>0.6652662037037037</v>
      </c>
      <c r="Z14" s="2">
        <f t="shared" si="6"/>
        <v>0.0006828703703704031</v>
      </c>
      <c r="AA14" s="20">
        <v>0.0006712962962962962</v>
      </c>
      <c r="AB14" s="3">
        <f t="shared" si="7"/>
        <v>1.1574074074106855E-05</v>
      </c>
      <c r="AC14" s="47" t="s">
        <v>129</v>
      </c>
      <c r="AD14" s="45">
        <v>0.01875</v>
      </c>
      <c r="AE14" s="46">
        <v>0.0020833333333333333</v>
      </c>
      <c r="AF14" s="47">
        <f t="shared" si="8"/>
        <v>0.6722222222222223</v>
      </c>
      <c r="AG14" s="55">
        <v>0.006944444444444444</v>
      </c>
      <c r="AH14" s="2">
        <v>0.6743055555555556</v>
      </c>
      <c r="AI14" s="2">
        <v>0.686111111111111</v>
      </c>
      <c r="AJ14" s="3">
        <f t="shared" si="10"/>
        <v>0.011805555555555403</v>
      </c>
      <c r="AK14" s="2">
        <v>0.717361111111111</v>
      </c>
      <c r="AL14" s="2">
        <v>0.7152777777777778</v>
      </c>
      <c r="AM14" s="3">
        <f t="shared" si="11"/>
        <v>0.002083333333333215</v>
      </c>
      <c r="AN14" s="2">
        <v>0.73125</v>
      </c>
      <c r="AO14" s="2">
        <v>0.7318171296296296</v>
      </c>
      <c r="AP14" s="2">
        <f t="shared" si="12"/>
        <v>0.0005671296296296813</v>
      </c>
      <c r="AQ14" s="20">
        <v>0.0005092592592592592</v>
      </c>
      <c r="AR14" s="3">
        <f t="shared" si="13"/>
        <v>5.787037037042206E-05</v>
      </c>
      <c r="AS14" s="47">
        <v>0.7340277777777778</v>
      </c>
      <c r="AT14" s="45">
        <v>0.017361111111111112</v>
      </c>
      <c r="AU14" s="46">
        <v>0.0020833333333333333</v>
      </c>
      <c r="AV14" s="47">
        <f t="shared" si="14"/>
        <v>0.732638888888889</v>
      </c>
      <c r="AW14" s="43">
        <f t="shared" si="15"/>
        <v>0</v>
      </c>
      <c r="AX14" s="21">
        <v>0.7361111111111112</v>
      </c>
      <c r="AY14" s="17">
        <v>0.7361111111111112</v>
      </c>
      <c r="AZ14" s="3">
        <f t="shared" si="16"/>
        <v>0</v>
      </c>
      <c r="BA14" s="17">
        <f t="shared" si="17"/>
        <v>0.00015046296296309302</v>
      </c>
      <c r="BB14" s="2">
        <f t="shared" si="18"/>
        <v>0.013888888888888618</v>
      </c>
      <c r="BC14" s="2">
        <f t="shared" si="19"/>
        <v>0.006944444444444444</v>
      </c>
      <c r="BD14" s="2"/>
      <c r="BE14" s="106">
        <f t="shared" si="20"/>
        <v>0.020983796296296153</v>
      </c>
    </row>
    <row r="15" spans="1:57" ht="12.75">
      <c r="A15" s="107">
        <v>13</v>
      </c>
      <c r="B15" s="19">
        <v>9</v>
      </c>
      <c r="C15" s="51" t="s">
        <v>88</v>
      </c>
      <c r="D15" s="51" t="s">
        <v>89</v>
      </c>
      <c r="E15" s="51" t="s">
        <v>90</v>
      </c>
      <c r="F15" s="50">
        <v>1970</v>
      </c>
      <c r="G15" s="50"/>
      <c r="H15" s="44">
        <v>0.63125</v>
      </c>
      <c r="I15" s="44">
        <v>0.63125</v>
      </c>
      <c r="J15" s="3">
        <f t="shared" si="0"/>
        <v>0</v>
      </c>
      <c r="K15" s="2">
        <v>0.6465277777777778</v>
      </c>
      <c r="L15" s="17">
        <v>0.6474189814814815</v>
      </c>
      <c r="M15" s="17">
        <f t="shared" si="21"/>
        <v>0.000891203703703658</v>
      </c>
      <c r="N15" s="20">
        <v>0.0009722222222222221</v>
      </c>
      <c r="O15" s="3">
        <f t="shared" si="22"/>
        <v>8.101851851856411E-05</v>
      </c>
      <c r="P15" s="2">
        <v>0.6520833333333333</v>
      </c>
      <c r="Q15" s="2">
        <v>0.6520833333333333</v>
      </c>
      <c r="R15" s="3">
        <f t="shared" si="3"/>
        <v>0</v>
      </c>
      <c r="S15" s="47">
        <v>0.6604166666666667</v>
      </c>
      <c r="T15" s="45">
        <v>0.008333333333333333</v>
      </c>
      <c r="U15" s="46">
        <v>0.001388888888888889</v>
      </c>
      <c r="V15" s="47">
        <f t="shared" si="4"/>
        <v>0.6604166666666667</v>
      </c>
      <c r="W15" s="43">
        <f t="shared" si="5"/>
        <v>0</v>
      </c>
      <c r="X15" s="2">
        <v>0.6638888888888889</v>
      </c>
      <c r="Y15" s="2">
        <v>0.6645949074074075</v>
      </c>
      <c r="Z15" s="2">
        <f t="shared" si="6"/>
        <v>0.0007060185185185919</v>
      </c>
      <c r="AA15" s="20">
        <v>0.0006712962962962962</v>
      </c>
      <c r="AB15" s="3">
        <f t="shared" si="7"/>
        <v>3.472222222229563E-05</v>
      </c>
      <c r="AC15" s="47" t="s">
        <v>129</v>
      </c>
      <c r="AD15" s="45">
        <v>0.01875</v>
      </c>
      <c r="AE15" s="46">
        <v>0.0020833333333333333</v>
      </c>
      <c r="AF15" s="47">
        <f t="shared" si="8"/>
        <v>0.6708333333333334</v>
      </c>
      <c r="AG15" s="55">
        <v>0.006944444444444444</v>
      </c>
      <c r="AH15" s="2">
        <v>0.6729166666666666</v>
      </c>
      <c r="AI15" s="2">
        <v>0.6909722222222222</v>
      </c>
      <c r="AJ15" s="3">
        <f t="shared" si="10"/>
        <v>0.018055555555555602</v>
      </c>
      <c r="AK15" s="2">
        <v>0.71875</v>
      </c>
      <c r="AL15" s="2">
        <v>0.71875</v>
      </c>
      <c r="AM15" s="3">
        <f t="shared" si="11"/>
        <v>0</v>
      </c>
      <c r="AN15" s="2">
        <v>0.7340277777777778</v>
      </c>
      <c r="AO15" s="2">
        <v>0.7346180555555556</v>
      </c>
      <c r="AP15" s="2">
        <f t="shared" si="12"/>
        <v>0.000590277777777759</v>
      </c>
      <c r="AQ15" s="20">
        <v>0.0005092592592592592</v>
      </c>
      <c r="AR15" s="3">
        <f t="shared" si="13"/>
        <v>8.101851851849981E-05</v>
      </c>
      <c r="AS15" s="47">
        <v>0.7368055555555556</v>
      </c>
      <c r="AT15" s="45">
        <v>0.017361111111111112</v>
      </c>
      <c r="AU15" s="46">
        <v>0.0020833333333333333</v>
      </c>
      <c r="AV15" s="47">
        <f t="shared" si="14"/>
        <v>0.7361111111111112</v>
      </c>
      <c r="AW15" s="43">
        <f t="shared" si="15"/>
        <v>0</v>
      </c>
      <c r="AX15" s="21">
        <v>0.7395833333333334</v>
      </c>
      <c r="AY15" s="17">
        <v>0.7395833333333334</v>
      </c>
      <c r="AZ15" s="3">
        <f t="shared" si="16"/>
        <v>0</v>
      </c>
      <c r="BA15" s="17">
        <f t="shared" si="17"/>
        <v>0.00019675925925935955</v>
      </c>
      <c r="BB15" s="2">
        <f t="shared" si="18"/>
        <v>0.018055555555555602</v>
      </c>
      <c r="BC15" s="2">
        <f t="shared" si="19"/>
        <v>0.006944444444444444</v>
      </c>
      <c r="BD15" s="2"/>
      <c r="BE15" s="106">
        <f t="shared" si="20"/>
        <v>0.025196759259259405</v>
      </c>
    </row>
    <row r="16" spans="1:57" ht="12.75">
      <c r="A16" s="107">
        <v>14</v>
      </c>
      <c r="B16" s="19">
        <v>17</v>
      </c>
      <c r="C16" s="51" t="s">
        <v>109</v>
      </c>
      <c r="D16" s="51" t="s">
        <v>110</v>
      </c>
      <c r="E16" s="51" t="s">
        <v>111</v>
      </c>
      <c r="F16" s="50">
        <v>1959</v>
      </c>
      <c r="G16" s="50" t="s">
        <v>74</v>
      </c>
      <c r="H16" s="44">
        <v>0.6361111111111112</v>
      </c>
      <c r="I16" s="44">
        <v>0.6361111111111112</v>
      </c>
      <c r="J16" s="3">
        <f t="shared" si="0"/>
        <v>0</v>
      </c>
      <c r="K16" s="2">
        <v>0.6520833333333333</v>
      </c>
      <c r="L16" s="17">
        <v>0.6530902777777777</v>
      </c>
      <c r="M16" s="17">
        <f t="shared" si="21"/>
        <v>0.0010069444444443798</v>
      </c>
      <c r="N16" s="20">
        <v>0.0009722222222222221</v>
      </c>
      <c r="O16" s="3">
        <f t="shared" si="22"/>
        <v>3.472222222215772E-05</v>
      </c>
      <c r="P16" s="2">
        <v>0.6569444444444444</v>
      </c>
      <c r="Q16" s="2">
        <v>0.6569444444444444</v>
      </c>
      <c r="R16" s="3">
        <f t="shared" si="3"/>
        <v>0</v>
      </c>
      <c r="S16" s="47">
        <v>0.6645833333333333</v>
      </c>
      <c r="T16" s="45">
        <v>0.008333333333333333</v>
      </c>
      <c r="U16" s="46">
        <v>0.001388888888888889</v>
      </c>
      <c r="V16" s="47">
        <f t="shared" si="4"/>
        <v>0.6652777777777777</v>
      </c>
      <c r="W16" s="43">
        <f t="shared" si="5"/>
        <v>0</v>
      </c>
      <c r="X16" s="2">
        <v>0.66875</v>
      </c>
      <c r="Y16" s="2">
        <v>0.6696064814814814</v>
      </c>
      <c r="Z16" s="2">
        <f t="shared" si="6"/>
        <v>0.0008564814814814303</v>
      </c>
      <c r="AA16" s="20">
        <v>0.0006712962962962962</v>
      </c>
      <c r="AB16" s="3">
        <f t="shared" si="7"/>
        <v>0.00018518518518513408</v>
      </c>
      <c r="AC16" s="47" t="s">
        <v>129</v>
      </c>
      <c r="AD16" s="45">
        <v>0.01875</v>
      </c>
      <c r="AE16" s="46">
        <v>0.0020833333333333333</v>
      </c>
      <c r="AF16" s="47">
        <f t="shared" si="8"/>
        <v>0.6756944444444445</v>
      </c>
      <c r="AG16" s="55">
        <v>0.006944444444444444</v>
      </c>
      <c r="AH16" s="2">
        <v>0.6777777777777777</v>
      </c>
      <c r="AI16" s="2">
        <v>0.6930555555555555</v>
      </c>
      <c r="AJ16" s="3">
        <f t="shared" si="10"/>
        <v>0.015277777777777835</v>
      </c>
      <c r="AK16" s="2">
        <v>0.720138888888889</v>
      </c>
      <c r="AL16" s="2">
        <v>0.7152777777777778</v>
      </c>
      <c r="AM16" s="3">
        <f t="shared" si="11"/>
        <v>0.004861111111111205</v>
      </c>
      <c r="AN16" s="2">
        <v>0.7284722222222223</v>
      </c>
      <c r="AO16" s="2">
        <v>0.729050925925926</v>
      </c>
      <c r="AP16" s="2">
        <f t="shared" si="12"/>
        <v>0.0005787037037037202</v>
      </c>
      <c r="AQ16" s="20">
        <v>0.0005092592592592592</v>
      </c>
      <c r="AR16" s="3">
        <f t="shared" si="13"/>
        <v>6.944444444446094E-05</v>
      </c>
      <c r="AS16" s="47">
        <v>0.7319444444444444</v>
      </c>
      <c r="AT16" s="45">
        <v>0.017361111111111112</v>
      </c>
      <c r="AU16" s="46">
        <v>0.0020833333333333333</v>
      </c>
      <c r="AV16" s="47">
        <f t="shared" si="14"/>
        <v>0.732638888888889</v>
      </c>
      <c r="AW16" s="43">
        <f t="shared" si="15"/>
        <v>0</v>
      </c>
      <c r="AX16" s="21">
        <v>0.7361111111111112</v>
      </c>
      <c r="AY16" s="17">
        <v>0.7361111111111112</v>
      </c>
      <c r="AZ16" s="3">
        <f t="shared" si="16"/>
        <v>0</v>
      </c>
      <c r="BA16" s="17">
        <f t="shared" si="17"/>
        <v>0.00028935185185175274</v>
      </c>
      <c r="BB16" s="2">
        <f t="shared" si="18"/>
        <v>0.02013888888888904</v>
      </c>
      <c r="BC16" s="2">
        <f t="shared" si="19"/>
        <v>0.006944444444444444</v>
      </c>
      <c r="BD16" s="2"/>
      <c r="BE16" s="106">
        <f t="shared" si="20"/>
        <v>0.027372685185185236</v>
      </c>
    </row>
    <row r="17" spans="1:57" ht="12.75">
      <c r="A17" s="107">
        <v>15</v>
      </c>
      <c r="B17" s="19">
        <v>8</v>
      </c>
      <c r="C17" s="51" t="s">
        <v>126</v>
      </c>
      <c r="D17" s="51" t="s">
        <v>127</v>
      </c>
      <c r="E17" s="51" t="s">
        <v>86</v>
      </c>
      <c r="F17" s="50">
        <v>1960</v>
      </c>
      <c r="G17" s="50" t="s">
        <v>87</v>
      </c>
      <c r="H17" s="44">
        <v>0.6305555555555555</v>
      </c>
      <c r="I17" s="44">
        <v>0.6305555555555555</v>
      </c>
      <c r="J17" s="3">
        <f t="shared" si="0"/>
        <v>0</v>
      </c>
      <c r="K17" s="2">
        <v>0.6458333333333334</v>
      </c>
      <c r="L17" s="17">
        <v>0.6463888888888889</v>
      </c>
      <c r="M17" s="17">
        <f t="shared" si="21"/>
        <v>0.0005555555555555314</v>
      </c>
      <c r="N17" s="20">
        <v>0.0009722222222222221</v>
      </c>
      <c r="O17" s="3">
        <f t="shared" si="22"/>
        <v>0.0004166666666666907</v>
      </c>
      <c r="P17" s="2">
        <v>0.6513888888888889</v>
      </c>
      <c r="Q17" s="2">
        <v>0.6506944444444445</v>
      </c>
      <c r="R17" s="3">
        <f t="shared" si="3"/>
        <v>0.000694444444444442</v>
      </c>
      <c r="S17" s="47">
        <v>0.6569444444444444</v>
      </c>
      <c r="T17" s="45">
        <v>0.008333333333333333</v>
      </c>
      <c r="U17" s="46">
        <v>0.001388888888888889</v>
      </c>
      <c r="V17" s="47">
        <f t="shared" si="4"/>
        <v>0.6590277777777778</v>
      </c>
      <c r="W17" s="43">
        <f t="shared" si="5"/>
        <v>0.000694444444444437</v>
      </c>
      <c r="X17" s="2">
        <v>0.6625</v>
      </c>
      <c r="Y17" s="2">
        <v>0.663449074074074</v>
      </c>
      <c r="Z17" s="2">
        <f t="shared" si="6"/>
        <v>0.0009490740740740744</v>
      </c>
      <c r="AA17" s="20">
        <v>0.0006712962962962962</v>
      </c>
      <c r="AB17" s="3">
        <f t="shared" si="7"/>
        <v>0.00027777777777777816</v>
      </c>
      <c r="AC17" s="47" t="s">
        <v>129</v>
      </c>
      <c r="AD17" s="45">
        <v>0.01875</v>
      </c>
      <c r="AE17" s="46">
        <v>0.0020833333333333333</v>
      </c>
      <c r="AF17" s="47">
        <f t="shared" si="8"/>
        <v>0.6694444444444445</v>
      </c>
      <c r="AG17" s="55">
        <v>0.006944444444444444</v>
      </c>
      <c r="AH17" s="2">
        <v>0.6715277777777778</v>
      </c>
      <c r="AI17" s="2">
        <v>0.6916666666666668</v>
      </c>
      <c r="AJ17" s="3">
        <f t="shared" si="10"/>
        <v>0.02013888888888893</v>
      </c>
      <c r="AK17" s="2">
        <v>0.7194444444444444</v>
      </c>
      <c r="AL17" s="2">
        <v>0.7194444444444444</v>
      </c>
      <c r="AM17" s="3">
        <f t="shared" si="11"/>
        <v>0</v>
      </c>
      <c r="AN17" s="2">
        <v>0.7347222222222222</v>
      </c>
      <c r="AO17" s="2">
        <v>0.7355439814814814</v>
      </c>
      <c r="AP17" s="2">
        <f t="shared" si="12"/>
        <v>0.0008217592592592027</v>
      </c>
      <c r="AQ17" s="20">
        <v>0.0005092592592592592</v>
      </c>
      <c r="AR17" s="3">
        <f t="shared" si="13"/>
        <v>0.00031249999999994347</v>
      </c>
      <c r="AS17" s="47">
        <v>0.7375</v>
      </c>
      <c r="AT17" s="45">
        <v>0.017361111111111112</v>
      </c>
      <c r="AU17" s="46">
        <v>0.0020833333333333333</v>
      </c>
      <c r="AV17" s="47">
        <f t="shared" si="14"/>
        <v>0.7368055555555556</v>
      </c>
      <c r="AW17" s="43">
        <f t="shared" si="15"/>
        <v>0</v>
      </c>
      <c r="AX17" s="21">
        <v>0.7347222222222222</v>
      </c>
      <c r="AY17" s="17">
        <v>0.7402777777777777</v>
      </c>
      <c r="AZ17" s="3">
        <f t="shared" si="16"/>
        <v>0.005555555555555536</v>
      </c>
      <c r="BA17" s="17">
        <f t="shared" si="17"/>
        <v>0.0010069444444444123</v>
      </c>
      <c r="BB17" s="2">
        <f t="shared" si="18"/>
        <v>0.026388888888888906</v>
      </c>
      <c r="BC17" s="2">
        <f t="shared" si="19"/>
        <v>0.007638888888888881</v>
      </c>
      <c r="BD17" s="2">
        <v>0.0020833333333333333</v>
      </c>
      <c r="BE17" s="106">
        <f t="shared" si="20"/>
        <v>0.03711805555555553</v>
      </c>
    </row>
    <row r="18" spans="1:57" ht="12.75">
      <c r="A18" s="107">
        <v>16</v>
      </c>
      <c r="B18" s="19">
        <v>14</v>
      </c>
      <c r="C18" s="51" t="s">
        <v>103</v>
      </c>
      <c r="D18" s="51" t="s">
        <v>104</v>
      </c>
      <c r="E18" s="51" t="s">
        <v>105</v>
      </c>
      <c r="F18" s="50">
        <v>1962</v>
      </c>
      <c r="G18" s="50"/>
      <c r="H18" s="44">
        <v>0.6347222222222222</v>
      </c>
      <c r="I18" s="44">
        <v>0.6347222222222222</v>
      </c>
      <c r="J18" s="3">
        <f t="shared" si="0"/>
        <v>0</v>
      </c>
      <c r="K18" s="2">
        <v>0.6576388888888889</v>
      </c>
      <c r="L18" s="17">
        <v>0.6581944444444444</v>
      </c>
      <c r="M18" s="17">
        <f t="shared" si="21"/>
        <v>0.0005555555555555314</v>
      </c>
      <c r="N18" s="20">
        <v>0.0009722222222222221</v>
      </c>
      <c r="O18" s="3">
        <f t="shared" si="22"/>
        <v>0.0004166666666666907</v>
      </c>
      <c r="P18" s="2">
        <v>0.6555555555555556</v>
      </c>
      <c r="Q18" s="2">
        <v>0.6722222222222222</v>
      </c>
      <c r="R18" s="3">
        <f t="shared" si="3"/>
        <v>0.016666666666666607</v>
      </c>
      <c r="S18" s="47" t="s">
        <v>129</v>
      </c>
      <c r="T18" s="45">
        <v>0.008333333333333333</v>
      </c>
      <c r="U18" s="46">
        <v>0.001388888888888889</v>
      </c>
      <c r="V18" s="47">
        <f t="shared" si="4"/>
        <v>0.6805555555555555</v>
      </c>
      <c r="W18" s="55">
        <v>0.006944444444444444</v>
      </c>
      <c r="X18" s="2">
        <v>0.6527777777777778</v>
      </c>
      <c r="Y18" s="2">
        <v>0.6539351851851852</v>
      </c>
      <c r="Z18" s="2">
        <f t="shared" si="6"/>
        <v>0.0011574074074074403</v>
      </c>
      <c r="AA18" s="20">
        <v>0.0006712962962962962</v>
      </c>
      <c r="AB18" s="3">
        <f t="shared" si="7"/>
        <v>0.00048611111111114406</v>
      </c>
      <c r="AC18" s="47" t="s">
        <v>129</v>
      </c>
      <c r="AD18" s="45">
        <v>0.01875</v>
      </c>
      <c r="AE18" s="46">
        <v>0.0020833333333333333</v>
      </c>
      <c r="AF18" s="47">
        <f t="shared" si="8"/>
        <v>0.6909722222222222</v>
      </c>
      <c r="AG18" s="55">
        <v>0.006944444444444444</v>
      </c>
      <c r="AH18" s="2">
        <v>0.6930555555555555</v>
      </c>
      <c r="AI18" s="2">
        <v>0.6993055555555556</v>
      </c>
      <c r="AJ18" s="3">
        <f t="shared" si="10"/>
        <v>0.006250000000000089</v>
      </c>
      <c r="AK18" s="2">
        <v>0.7208333333333333</v>
      </c>
      <c r="AL18" s="2">
        <v>0.7159722222222222</v>
      </c>
      <c r="AM18" s="3">
        <f t="shared" si="11"/>
        <v>0.004861111111111094</v>
      </c>
      <c r="AN18" s="2">
        <v>0.7319444444444444</v>
      </c>
      <c r="AO18" s="2">
        <v>0.7328472222222223</v>
      </c>
      <c r="AP18" s="2">
        <f t="shared" si="12"/>
        <v>0.0009027777777779189</v>
      </c>
      <c r="AQ18" s="20">
        <v>0.0005092592592592592</v>
      </c>
      <c r="AR18" s="3">
        <f t="shared" si="13"/>
        <v>0.0003935185185186597</v>
      </c>
      <c r="AS18" s="47">
        <v>0.7347222222222222</v>
      </c>
      <c r="AT18" s="45">
        <v>0.017361111111111112</v>
      </c>
      <c r="AU18" s="46">
        <v>0.0020833333333333333</v>
      </c>
      <c r="AV18" s="47">
        <f t="shared" si="14"/>
        <v>0.7333333333333334</v>
      </c>
      <c r="AW18" s="43">
        <f t="shared" si="15"/>
        <v>0</v>
      </c>
      <c r="AX18" s="21">
        <v>0.7368055555555556</v>
      </c>
      <c r="AY18" s="17">
        <v>0.7381944444444444</v>
      </c>
      <c r="AZ18" s="3">
        <f t="shared" si="16"/>
        <v>0.001388888888888773</v>
      </c>
      <c r="BA18" s="17">
        <f t="shared" si="17"/>
        <v>0.0012962962962964945</v>
      </c>
      <c r="BB18" s="2">
        <f t="shared" si="18"/>
        <v>0.029166666666666563</v>
      </c>
      <c r="BC18" s="2">
        <f t="shared" si="19"/>
        <v>0.013888888888888888</v>
      </c>
      <c r="BD18" s="2"/>
      <c r="BE18" s="106">
        <f t="shared" si="20"/>
        <v>0.04435185185185195</v>
      </c>
    </row>
    <row r="19" spans="1:57" ht="12.75">
      <c r="A19" s="107" t="s">
        <v>139</v>
      </c>
      <c r="B19" s="19">
        <v>22</v>
      </c>
      <c r="C19" s="51" t="s">
        <v>114</v>
      </c>
      <c r="D19" s="51" t="s">
        <v>115</v>
      </c>
      <c r="E19" s="51" t="s">
        <v>116</v>
      </c>
      <c r="F19" s="50">
        <v>1970</v>
      </c>
      <c r="G19" s="50"/>
      <c r="H19" s="44">
        <v>0.6375</v>
      </c>
      <c r="I19" s="44">
        <v>0.6375</v>
      </c>
      <c r="J19" s="3">
        <f t="shared" si="0"/>
        <v>0</v>
      </c>
      <c r="K19" s="2">
        <v>0.65625</v>
      </c>
      <c r="L19" s="17">
        <v>0.6569560185185185</v>
      </c>
      <c r="M19" s="17">
        <f t="shared" si="21"/>
        <v>0.0007060185185184809</v>
      </c>
      <c r="N19" s="20">
        <v>0.0009722222222222221</v>
      </c>
      <c r="O19" s="3">
        <f t="shared" si="22"/>
        <v>0.00026620370370374123</v>
      </c>
      <c r="P19" s="2">
        <v>0.6583333333333333</v>
      </c>
      <c r="Q19" s="2">
        <v>0.6722222222222222</v>
      </c>
      <c r="R19" s="3">
        <f t="shared" si="3"/>
        <v>0.01388888888888884</v>
      </c>
      <c r="S19" s="47">
        <v>0.6791666666666667</v>
      </c>
      <c r="T19" s="45">
        <v>0.008333333333333333</v>
      </c>
      <c r="U19" s="46">
        <v>0.001388888888888889</v>
      </c>
      <c r="V19" s="47">
        <f t="shared" si="4"/>
        <v>0.6805555555555555</v>
      </c>
      <c r="W19" s="43">
        <f>IF((V19-S19)&gt;U19,ABS(S19-V19)-U19,0)</f>
        <v>0</v>
      </c>
      <c r="X19" s="2">
        <v>0.6826388888888889</v>
      </c>
      <c r="Y19" s="2">
        <v>0.6832523148148147</v>
      </c>
      <c r="Z19" s="2">
        <f t="shared" si="6"/>
        <v>0.0006134259259258368</v>
      </c>
      <c r="AA19" s="20">
        <v>0.0006712962962962962</v>
      </c>
      <c r="AB19" s="3">
        <f t="shared" si="7"/>
        <v>5.787037037045947E-05</v>
      </c>
      <c r="AC19" s="47" t="s">
        <v>129</v>
      </c>
      <c r="AD19" s="45">
        <v>0.01875</v>
      </c>
      <c r="AE19" s="46">
        <v>0.0020833333333333333</v>
      </c>
      <c r="AF19" s="47">
        <f t="shared" si="8"/>
        <v>0.6909722222222222</v>
      </c>
      <c r="AG19" s="135">
        <v>0.006944444444444444</v>
      </c>
      <c r="AH19" s="2">
        <v>0.6930555555555555</v>
      </c>
      <c r="AI19" s="117">
        <f>-AI18</f>
        <v>-0.6993055555555556</v>
      </c>
      <c r="AJ19" s="49">
        <v>0.006944444444444444</v>
      </c>
      <c r="AK19" s="2">
        <v>0.720138888888889</v>
      </c>
      <c r="AL19" s="2">
        <v>0.720138888888889</v>
      </c>
      <c r="AM19" s="3">
        <f t="shared" si="11"/>
        <v>0</v>
      </c>
      <c r="AN19" s="2">
        <v>0.7354166666666666</v>
      </c>
      <c r="AO19" s="2">
        <v>0.7361805555555555</v>
      </c>
      <c r="AP19" s="2">
        <f t="shared" si="12"/>
        <v>0.0007638888888888973</v>
      </c>
      <c r="AQ19" s="20">
        <v>0.0005092592592592592</v>
      </c>
      <c r="AR19" s="3">
        <f t="shared" si="13"/>
        <v>0.00025462962962963806</v>
      </c>
      <c r="AS19" s="47" t="s">
        <v>129</v>
      </c>
      <c r="AT19" s="45">
        <v>0.017361111111111112</v>
      </c>
      <c r="AU19" s="46">
        <v>0.0020833333333333333</v>
      </c>
      <c r="AV19" s="47">
        <f t="shared" si="14"/>
        <v>0.7375000000000002</v>
      </c>
      <c r="AW19" s="55">
        <v>0.006944444444444444</v>
      </c>
      <c r="AX19" s="21">
        <v>0.7409722222222223</v>
      </c>
      <c r="AY19" s="17">
        <v>0.7451388888888889</v>
      </c>
      <c r="AZ19" s="3">
        <f t="shared" si="16"/>
        <v>0.004166666666666652</v>
      </c>
      <c r="BA19" s="17">
        <f t="shared" si="17"/>
        <v>0.0005787037037038388</v>
      </c>
      <c r="BB19" s="2">
        <f t="shared" si="18"/>
        <v>0.024999999999999935</v>
      </c>
      <c r="BC19" s="2">
        <f t="shared" si="19"/>
        <v>0.013888888888888888</v>
      </c>
      <c r="BD19" s="2">
        <v>0.0020833333333333333</v>
      </c>
      <c r="BE19" s="132" t="s">
        <v>137</v>
      </c>
    </row>
    <row r="20" spans="1:57" ht="12.75">
      <c r="A20" s="107" t="s">
        <v>128</v>
      </c>
      <c r="B20" s="19">
        <v>1</v>
      </c>
      <c r="C20" s="51" t="s">
        <v>64</v>
      </c>
      <c r="D20" s="51" t="s">
        <v>65</v>
      </c>
      <c r="E20" s="51" t="s">
        <v>66</v>
      </c>
      <c r="F20" s="50">
        <v>1934</v>
      </c>
      <c r="G20" s="50" t="s">
        <v>67</v>
      </c>
      <c r="H20" s="44">
        <v>0.6256944444444444</v>
      </c>
      <c r="I20" s="118">
        <v>0.6256944444444444</v>
      </c>
      <c r="J20" s="3">
        <f t="shared" si="0"/>
        <v>0</v>
      </c>
      <c r="K20" s="118" t="s">
        <v>129</v>
      </c>
      <c r="L20" s="118" t="s">
        <v>129</v>
      </c>
      <c r="M20" s="2" t="s">
        <v>129</v>
      </c>
      <c r="N20" s="2" t="s">
        <v>129</v>
      </c>
      <c r="O20" s="43" t="s">
        <v>129</v>
      </c>
      <c r="P20" s="2" t="s">
        <v>129</v>
      </c>
      <c r="Q20" s="118" t="s">
        <v>129</v>
      </c>
      <c r="R20" s="43" t="s">
        <v>129</v>
      </c>
      <c r="S20" s="44" t="s">
        <v>129</v>
      </c>
      <c r="T20" s="2" t="s">
        <v>129</v>
      </c>
      <c r="U20" s="2" t="s">
        <v>129</v>
      </c>
      <c r="V20" s="47" t="s">
        <v>129</v>
      </c>
      <c r="W20" s="43" t="s">
        <v>129</v>
      </c>
      <c r="X20" s="54">
        <v>0.6395833333333333</v>
      </c>
      <c r="Y20" s="2">
        <v>0.6400231481481481</v>
      </c>
      <c r="Z20" s="2">
        <f t="shared" si="6"/>
        <v>0.00043981481481480955</v>
      </c>
      <c r="AA20" s="20">
        <v>0.0006712962962962962</v>
      </c>
      <c r="AB20" s="3">
        <f t="shared" si="7"/>
        <v>0.0002314814814814867</v>
      </c>
      <c r="AC20" s="44" t="s">
        <v>129</v>
      </c>
      <c r="AD20" s="2" t="s">
        <v>129</v>
      </c>
      <c r="AE20" s="2" t="s">
        <v>129</v>
      </c>
      <c r="AF20" s="134" t="s">
        <v>129</v>
      </c>
      <c r="AG20" s="43" t="s">
        <v>129</v>
      </c>
      <c r="AH20" s="2" t="s">
        <v>129</v>
      </c>
      <c r="AI20" s="118" t="s">
        <v>129</v>
      </c>
      <c r="AJ20" s="43" t="s">
        <v>129</v>
      </c>
      <c r="AK20" s="118" t="s">
        <v>129</v>
      </c>
      <c r="AL20" s="118" t="s">
        <v>129</v>
      </c>
      <c r="AM20" s="43" t="s">
        <v>129</v>
      </c>
      <c r="AN20" s="118" t="s">
        <v>129</v>
      </c>
      <c r="AO20" s="118" t="s">
        <v>129</v>
      </c>
      <c r="AP20" s="2" t="s">
        <v>129</v>
      </c>
      <c r="AQ20" s="2" t="s">
        <v>129</v>
      </c>
      <c r="AR20" s="43" t="s">
        <v>129</v>
      </c>
      <c r="AS20" s="44" t="s">
        <v>129</v>
      </c>
      <c r="AT20" s="2" t="s">
        <v>129</v>
      </c>
      <c r="AU20" s="2" t="s">
        <v>129</v>
      </c>
      <c r="AV20" s="47" t="s">
        <v>129</v>
      </c>
      <c r="AW20" s="43" t="s">
        <v>129</v>
      </c>
      <c r="AX20" s="2" t="s">
        <v>129</v>
      </c>
      <c r="AY20" s="21" t="s">
        <v>129</v>
      </c>
      <c r="AZ20" s="43" t="s">
        <v>129</v>
      </c>
      <c r="BA20" s="43" t="s">
        <v>129</v>
      </c>
      <c r="BB20" s="43" t="s">
        <v>129</v>
      </c>
      <c r="BC20" s="43" t="s">
        <v>129</v>
      </c>
      <c r="BD20" s="43" t="s">
        <v>129</v>
      </c>
      <c r="BE20" s="106" t="s">
        <v>138</v>
      </c>
    </row>
    <row r="21" spans="1:57" ht="13.5" thickBot="1">
      <c r="A21" s="137" t="s">
        <v>128</v>
      </c>
      <c r="B21" s="37">
        <v>7</v>
      </c>
      <c r="C21" s="57" t="s">
        <v>83</v>
      </c>
      <c r="D21" s="57" t="s">
        <v>84</v>
      </c>
      <c r="E21" s="57" t="s">
        <v>85</v>
      </c>
      <c r="F21" s="58">
        <v>1964</v>
      </c>
      <c r="G21" s="58"/>
      <c r="H21" s="136" t="s">
        <v>129</v>
      </c>
      <c r="I21" s="136" t="s">
        <v>129</v>
      </c>
      <c r="J21" s="136" t="s">
        <v>129</v>
      </c>
      <c r="K21" s="136" t="s">
        <v>129</v>
      </c>
      <c r="L21" s="136" t="s">
        <v>129</v>
      </c>
      <c r="M21" s="136" t="s">
        <v>129</v>
      </c>
      <c r="N21" s="136" t="s">
        <v>129</v>
      </c>
      <c r="O21" s="136" t="s">
        <v>129</v>
      </c>
      <c r="P21" s="136" t="s">
        <v>129</v>
      </c>
      <c r="Q21" s="136" t="s">
        <v>129</v>
      </c>
      <c r="R21" s="136" t="s">
        <v>129</v>
      </c>
      <c r="S21" s="136" t="s">
        <v>129</v>
      </c>
      <c r="T21" s="136" t="s">
        <v>129</v>
      </c>
      <c r="U21" s="136" t="s">
        <v>129</v>
      </c>
      <c r="V21" s="136" t="s">
        <v>129</v>
      </c>
      <c r="W21" s="136" t="s">
        <v>129</v>
      </c>
      <c r="X21" s="136" t="s">
        <v>129</v>
      </c>
      <c r="Y21" s="136" t="s">
        <v>129</v>
      </c>
      <c r="Z21" s="136" t="s">
        <v>129</v>
      </c>
      <c r="AA21" s="136" t="s">
        <v>129</v>
      </c>
      <c r="AB21" s="136" t="s">
        <v>129</v>
      </c>
      <c r="AC21" s="136" t="s">
        <v>129</v>
      </c>
      <c r="AD21" s="136" t="s">
        <v>129</v>
      </c>
      <c r="AE21" s="136" t="s">
        <v>129</v>
      </c>
      <c r="AF21" s="136" t="s">
        <v>129</v>
      </c>
      <c r="AG21" s="136" t="s">
        <v>129</v>
      </c>
      <c r="AH21" s="136" t="s">
        <v>129</v>
      </c>
      <c r="AI21" s="136" t="s">
        <v>129</v>
      </c>
      <c r="AJ21" s="136" t="s">
        <v>129</v>
      </c>
      <c r="AK21" s="136" t="s">
        <v>129</v>
      </c>
      <c r="AL21" s="136" t="s">
        <v>129</v>
      </c>
      <c r="AM21" s="136" t="s">
        <v>129</v>
      </c>
      <c r="AN21" s="136" t="s">
        <v>129</v>
      </c>
      <c r="AO21" s="136" t="s">
        <v>129</v>
      </c>
      <c r="AP21" s="136" t="s">
        <v>129</v>
      </c>
      <c r="AQ21" s="136" t="s">
        <v>129</v>
      </c>
      <c r="AR21" s="136" t="s">
        <v>129</v>
      </c>
      <c r="AS21" s="136" t="s">
        <v>129</v>
      </c>
      <c r="AT21" s="136" t="s">
        <v>129</v>
      </c>
      <c r="AU21" s="136" t="s">
        <v>129</v>
      </c>
      <c r="AV21" s="136" t="s">
        <v>129</v>
      </c>
      <c r="AW21" s="136" t="s">
        <v>129</v>
      </c>
      <c r="AX21" s="136" t="s">
        <v>129</v>
      </c>
      <c r="AY21" s="136" t="s">
        <v>129</v>
      </c>
      <c r="AZ21" s="136" t="s">
        <v>129</v>
      </c>
      <c r="BA21" s="136" t="s">
        <v>129</v>
      </c>
      <c r="BB21" s="136" t="s">
        <v>129</v>
      </c>
      <c r="BC21" s="136" t="s">
        <v>129</v>
      </c>
      <c r="BD21" s="136" t="s">
        <v>129</v>
      </c>
      <c r="BE21" s="133" t="s">
        <v>138</v>
      </c>
    </row>
    <row r="22" spans="1:57" ht="12.75">
      <c r="A22" s="60" t="s">
        <v>125</v>
      </c>
      <c r="B22" s="61">
        <v>26</v>
      </c>
      <c r="C22" s="62" t="s">
        <v>119</v>
      </c>
      <c r="D22" s="62" t="s">
        <v>120</v>
      </c>
      <c r="E22" s="62" t="s">
        <v>121</v>
      </c>
      <c r="F22" s="63">
        <v>1998</v>
      </c>
      <c r="G22" s="63"/>
      <c r="H22" s="79">
        <v>0.638888888888889</v>
      </c>
      <c r="I22" s="79">
        <v>0.638888888888889</v>
      </c>
      <c r="J22" s="80">
        <f>ABS(I22-H22)</f>
        <v>0</v>
      </c>
      <c r="K22" s="81">
        <v>0.6534722222222222</v>
      </c>
      <c r="L22" s="64">
        <v>0.6545023148148148</v>
      </c>
      <c r="M22" s="64">
        <f>L22-K22</f>
        <v>0.0010300925925925686</v>
      </c>
      <c r="N22" s="82">
        <v>0.0009722222222222221</v>
      </c>
      <c r="O22" s="80">
        <f>ABS(M22-N22)</f>
        <v>5.787037037034649E-05</v>
      </c>
      <c r="P22" s="81">
        <v>0.6597222222222222</v>
      </c>
      <c r="Q22" s="81">
        <v>0.6618055555555555</v>
      </c>
      <c r="R22" s="80">
        <f>ABS(Q22-P22)</f>
        <v>0.002083333333333326</v>
      </c>
      <c r="S22" s="83">
        <v>0.6694444444444444</v>
      </c>
      <c r="T22" s="84">
        <v>0.008333333333333333</v>
      </c>
      <c r="U22" s="85">
        <v>0.001388888888888889</v>
      </c>
      <c r="V22" s="83">
        <f>P22+T22</f>
        <v>0.6680555555555555</v>
      </c>
      <c r="W22" s="86">
        <f>IF((V22-S22)&gt;U22,ABS(S22-V22)-U22,0)</f>
        <v>0</v>
      </c>
      <c r="X22" s="81">
        <v>0.6736111111111112</v>
      </c>
      <c r="Y22" s="81">
        <v>0.6745138888888889</v>
      </c>
      <c r="Z22" s="81">
        <f>Y22-X22</f>
        <v>0.0009027777777776969</v>
      </c>
      <c r="AA22" s="82">
        <v>0.0006712962962962962</v>
      </c>
      <c r="AB22" s="80">
        <f>ABS(Z22-AA22)</f>
        <v>0.0002314814814814006</v>
      </c>
      <c r="AC22" s="83">
        <v>0.6840277777777778</v>
      </c>
      <c r="AD22" s="84">
        <v>0.01875</v>
      </c>
      <c r="AE22" s="85">
        <v>0.0020833333333333333</v>
      </c>
      <c r="AF22" s="83">
        <f>P22+AD22</f>
        <v>0.6784722222222223</v>
      </c>
      <c r="AG22" s="86">
        <f>IF((AF22-AC22)&gt;AE22,ABS(AC22-AF22)-AE22,0)</f>
        <v>0</v>
      </c>
      <c r="AH22" s="81">
        <v>0.6826388888888889</v>
      </c>
      <c r="AI22" s="81">
        <v>0.6854166666666667</v>
      </c>
      <c r="AJ22" s="80">
        <f>ABS(AI22-AH22)</f>
        <v>0.002777777777777768</v>
      </c>
      <c r="AK22" s="81">
        <v>0.7166666666666667</v>
      </c>
      <c r="AL22" s="81">
        <v>0.7145833333333332</v>
      </c>
      <c r="AM22" s="80">
        <f>ABS(AL22-AK22)</f>
        <v>0.002083333333333437</v>
      </c>
      <c r="AN22" s="81">
        <v>0.7305555555555556</v>
      </c>
      <c r="AO22" s="81">
        <v>0.7310300925925927</v>
      </c>
      <c r="AP22" s="81">
        <f>AO22-AN22</f>
        <v>0.0004745370370370372</v>
      </c>
      <c r="AQ22" s="82">
        <v>0.0005092592592592592</v>
      </c>
      <c r="AR22" s="80">
        <f>ABS(AP22-AQ22)</f>
        <v>3.472222222222201E-05</v>
      </c>
      <c r="AS22" s="83">
        <v>0.7340277777777778</v>
      </c>
      <c r="AT22" s="84">
        <v>0.017361111111111112</v>
      </c>
      <c r="AU22" s="85">
        <v>0.0020833333333333333</v>
      </c>
      <c r="AV22" s="83">
        <f>AK22+AT22</f>
        <v>0.7340277777777778</v>
      </c>
      <c r="AW22" s="86">
        <f>IF((AU22-AS22)&gt;AV22,ABS(AS22-AU22)-AV22,0)</f>
        <v>0</v>
      </c>
      <c r="AX22" s="87">
        <v>0.7354166666666666</v>
      </c>
      <c r="AY22" s="64">
        <v>0.7368055555555556</v>
      </c>
      <c r="AZ22" s="80">
        <f>ABS(AX22-AY22)</f>
        <v>0.001388888888888995</v>
      </c>
      <c r="BA22" s="64">
        <f>O22+AB22+AR22</f>
        <v>0.0003240740740739691</v>
      </c>
      <c r="BB22" s="81">
        <f>J22+R22+AJ22+AM22+AZ22</f>
        <v>0.008333333333333526</v>
      </c>
      <c r="BC22" s="81">
        <f>W22+AG22+AW22</f>
        <v>0</v>
      </c>
      <c r="BD22" s="81">
        <v>0.0020833333333333333</v>
      </c>
      <c r="BE22" s="88">
        <f>SUM(BA22:BD22)</f>
        <v>0.010740740740740828</v>
      </c>
    </row>
    <row r="23" spans="1:57" ht="13.5" thickBot="1">
      <c r="A23" s="56" t="s">
        <v>125</v>
      </c>
      <c r="B23" s="65">
        <v>27</v>
      </c>
      <c r="C23" s="66" t="s">
        <v>122</v>
      </c>
      <c r="D23" s="66" t="s">
        <v>123</v>
      </c>
      <c r="E23" s="66" t="s">
        <v>124</v>
      </c>
      <c r="F23" s="67">
        <v>2007</v>
      </c>
      <c r="G23" s="67"/>
      <c r="H23" s="89">
        <v>0.6395833333333333</v>
      </c>
      <c r="I23" s="89">
        <v>0.6395833333333333</v>
      </c>
      <c r="J23" s="90">
        <f>ABS(I23-H23)</f>
        <v>0</v>
      </c>
      <c r="K23" s="91"/>
      <c r="L23" s="23"/>
      <c r="M23" s="23" t="s">
        <v>129</v>
      </c>
      <c r="N23" s="92">
        <v>0.0009722222222222221</v>
      </c>
      <c r="O23" s="93">
        <v>0.006944444444444444</v>
      </c>
      <c r="P23" s="91">
        <v>0.6604166666666667</v>
      </c>
      <c r="Q23" s="91">
        <v>0.6486111111111111</v>
      </c>
      <c r="R23" s="90">
        <f>ABS(Q23-P23)</f>
        <v>0.011805555555555514</v>
      </c>
      <c r="S23" s="94">
        <v>0.6555555555555556</v>
      </c>
      <c r="T23" s="95">
        <v>0.008333333333333333</v>
      </c>
      <c r="U23" s="96">
        <v>0.001388888888888889</v>
      </c>
      <c r="V23" s="94">
        <f>P23+T23</f>
        <v>0.66875</v>
      </c>
      <c r="W23" s="97">
        <f>IF((V23-S23)&gt;U23,ABS(S23-V23)-U23,0)</f>
        <v>0.011805555555555508</v>
      </c>
      <c r="X23" s="91">
        <v>0.6604166666666667</v>
      </c>
      <c r="Y23" s="91">
        <v>0.6609606481481481</v>
      </c>
      <c r="Z23" s="91">
        <f>Y23-X23</f>
        <v>0.0005439814814814925</v>
      </c>
      <c r="AA23" s="92">
        <v>0.0006712962962962962</v>
      </c>
      <c r="AB23" s="90">
        <f>ABS(Z23-AA23)</f>
        <v>0.00012731481481480374</v>
      </c>
      <c r="AC23" s="94">
        <v>0.6652777777777777</v>
      </c>
      <c r="AD23" s="95">
        <v>0.01875</v>
      </c>
      <c r="AE23" s="96">
        <v>0.0020833333333333333</v>
      </c>
      <c r="AF23" s="94">
        <f>P23+AD23</f>
        <v>0.6791666666666667</v>
      </c>
      <c r="AG23" s="97">
        <f>IF((AF23-AC23)&gt;AE23,ABS(AC23-AF23)-AE23,0)</f>
        <v>0.011805555555555618</v>
      </c>
      <c r="AH23" s="91">
        <v>0.6694444444444444</v>
      </c>
      <c r="AI23" s="91">
        <v>0.6666666666666666</v>
      </c>
      <c r="AJ23" s="90">
        <f>ABS(AI23-AH23)</f>
        <v>0.002777777777777768</v>
      </c>
      <c r="AK23" s="91">
        <v>0.7097222222222223</v>
      </c>
      <c r="AL23" s="91">
        <v>0.7090277777777777</v>
      </c>
      <c r="AM23" s="90">
        <f>ABS(AL23-AK23)</f>
        <v>0.000694444444444553</v>
      </c>
      <c r="AN23" s="91">
        <v>0.7222222222222222</v>
      </c>
      <c r="AO23" s="91">
        <v>0.7225462962962963</v>
      </c>
      <c r="AP23" s="91">
        <f>AO23-AN23</f>
        <v>0.0003240740740740877</v>
      </c>
      <c r="AQ23" s="92">
        <v>0.0005092592592592592</v>
      </c>
      <c r="AR23" s="90">
        <f>ABS(AP23-AQ23)</f>
        <v>0.0001851851851851715</v>
      </c>
      <c r="AS23" s="94">
        <v>0.7243055555555555</v>
      </c>
      <c r="AT23" s="95">
        <v>0.017361111111111112</v>
      </c>
      <c r="AU23" s="96">
        <v>0.0020833333333333333</v>
      </c>
      <c r="AV23" s="94">
        <f>AK23+AT23</f>
        <v>0.7270833333333334</v>
      </c>
      <c r="AW23" s="97">
        <f>IF((AU23-AS23)&gt;AV23,ABS(AS23-AU23)-AV23,0)</f>
        <v>0</v>
      </c>
      <c r="AX23" s="98">
        <v>0.7298611111111111</v>
      </c>
      <c r="AY23" s="23">
        <v>0.7270833333333333</v>
      </c>
      <c r="AZ23" s="90">
        <f>ABS(AX23-AY23)</f>
        <v>0.002777777777777768</v>
      </c>
      <c r="BA23" s="23">
        <f>O23+AB23+AR23</f>
        <v>0.00725694444444442</v>
      </c>
      <c r="BB23" s="91">
        <f>J23+R23+AJ23+AM23+AZ23</f>
        <v>0.018055555555555602</v>
      </c>
      <c r="BC23" s="91">
        <f>W23+AG23+AW23</f>
        <v>0.023611111111111124</v>
      </c>
      <c r="BD23" s="91"/>
      <c r="BE23" s="99">
        <f>SUM(BA23:BD23)</f>
        <v>0.04892361111111115</v>
      </c>
    </row>
    <row r="24" spans="2:57" s="5" customFormat="1" ht="12.75">
      <c r="B24" s="6"/>
      <c r="F24"/>
      <c r="J24" s="15"/>
      <c r="L24" s="8"/>
      <c r="M24" s="8"/>
      <c r="N24" s="8"/>
      <c r="O24" s="8"/>
      <c r="R24" s="15"/>
      <c r="AB24" s="15"/>
      <c r="AH24" s="15"/>
      <c r="AI24" s="15"/>
      <c r="AJ24" s="15"/>
      <c r="AK24" s="15"/>
      <c r="AL24" s="15"/>
      <c r="AM24" s="15"/>
      <c r="AX24" s="7"/>
      <c r="AY24" s="8"/>
      <c r="AZ24" s="8"/>
      <c r="BA24" s="8"/>
      <c r="BE24" s="6"/>
    </row>
    <row r="25" spans="2:57" s="5" customFormat="1" ht="12.75">
      <c r="B25" s="6"/>
      <c r="F25"/>
      <c r="J25" s="15"/>
      <c r="L25" s="8"/>
      <c r="M25" s="8"/>
      <c r="N25" s="8"/>
      <c r="O25" s="8"/>
      <c r="R25" s="15"/>
      <c r="AB25" s="15"/>
      <c r="AH25" s="15"/>
      <c r="AI25" s="15"/>
      <c r="AJ25" s="15"/>
      <c r="AK25" s="15"/>
      <c r="AL25" s="15"/>
      <c r="AM25" s="15"/>
      <c r="AX25" s="7"/>
      <c r="AY25" s="8"/>
      <c r="AZ25" s="8"/>
      <c r="BA25" s="8"/>
      <c r="BE25" s="6"/>
    </row>
    <row r="26" spans="2:57" s="5" customFormat="1" ht="12.75">
      <c r="B26" s="6"/>
      <c r="F26"/>
      <c r="J26" s="15"/>
      <c r="L26" s="8"/>
      <c r="M26" s="8"/>
      <c r="N26" s="8"/>
      <c r="O26" s="8"/>
      <c r="R26" s="15"/>
      <c r="AB26" s="15"/>
      <c r="AH26" s="15"/>
      <c r="AI26" s="15"/>
      <c r="AJ26" s="15"/>
      <c r="AK26" s="15"/>
      <c r="AL26" s="15"/>
      <c r="AM26" s="15"/>
      <c r="AX26" s="7"/>
      <c r="AY26" s="8"/>
      <c r="AZ26" s="8"/>
      <c r="BA26" s="8"/>
      <c r="BE26" s="6"/>
    </row>
    <row r="29" ht="12.75">
      <c r="C29" s="12"/>
    </row>
  </sheetData>
  <printOptions/>
  <pageMargins left="0.29" right="0.23" top="1" bottom="0.82" header="0.5" footer="0.5"/>
  <pageSetup horizontalDpi="600" verticalDpi="600" orientation="landscape" paperSize="9" r:id="rId1"/>
  <headerFooter alignWithMargins="0">
    <oddHeader>&amp;L&amp;"Arial Cyr,полужирный"Mobil1 OldTimer Rally&amp;CИтоговая классификация&amp;R22.09.2007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2.75"/>
  <cols>
    <col min="1" max="1" width="6.375" style="0" customWidth="1"/>
    <col min="2" max="2" width="6.75390625" style="52" customWidth="1"/>
    <col min="3" max="3" width="33.25390625" style="0" bestFit="1" customWidth="1"/>
    <col min="4" max="4" width="32.375" style="0" bestFit="1" customWidth="1"/>
    <col min="5" max="5" width="20.375" style="0" bestFit="1" customWidth="1"/>
    <col min="6" max="6" width="10.00390625" style="0" customWidth="1"/>
    <col min="7" max="7" width="18.00390625" style="0" bestFit="1" customWidth="1"/>
    <col min="8" max="9" width="9.125" style="29" customWidth="1"/>
    <col min="10" max="10" width="9.125" style="30" customWidth="1"/>
    <col min="11" max="12" width="9.125" style="29" customWidth="1"/>
    <col min="13" max="13" width="9.125" style="30" customWidth="1"/>
    <col min="14" max="14" width="10.625" style="29" customWidth="1"/>
    <col min="16" max="17" width="9.125" style="29" customWidth="1"/>
    <col min="18" max="18" width="9.125" style="30" customWidth="1"/>
    <col min="19" max="19" width="14.25390625" style="9" customWidth="1"/>
  </cols>
  <sheetData>
    <row r="1" spans="1:19" ht="36.75" customHeight="1">
      <c r="A1" s="138" t="s">
        <v>140</v>
      </c>
      <c r="B1" s="27" t="s">
        <v>23</v>
      </c>
      <c r="C1" s="25" t="s">
        <v>13</v>
      </c>
      <c r="D1" s="25" t="s">
        <v>14</v>
      </c>
      <c r="E1" s="25" t="s">
        <v>0</v>
      </c>
      <c r="F1" s="25" t="s">
        <v>62</v>
      </c>
      <c r="G1" s="25" t="s">
        <v>22</v>
      </c>
      <c r="H1" s="33" t="s">
        <v>48</v>
      </c>
      <c r="I1" s="41" t="s">
        <v>60</v>
      </c>
      <c r="J1" s="34" t="s">
        <v>53</v>
      </c>
      <c r="K1" s="33" t="s">
        <v>54</v>
      </c>
      <c r="L1" s="41" t="s">
        <v>61</v>
      </c>
      <c r="M1" s="34" t="s">
        <v>55</v>
      </c>
      <c r="N1" s="33" t="s">
        <v>58</v>
      </c>
      <c r="O1" s="34" t="s">
        <v>136</v>
      </c>
      <c r="P1" s="33" t="s">
        <v>56</v>
      </c>
      <c r="Q1" s="41" t="s">
        <v>63</v>
      </c>
      <c r="R1" s="34" t="s">
        <v>57</v>
      </c>
      <c r="S1" s="35" t="s">
        <v>59</v>
      </c>
    </row>
    <row r="2" spans="1:19" ht="12.75">
      <c r="A2" s="28">
        <v>1</v>
      </c>
      <c r="B2" s="19">
        <v>12</v>
      </c>
      <c r="C2" s="51" t="s">
        <v>97</v>
      </c>
      <c r="D2" s="51" t="s">
        <v>98</v>
      </c>
      <c r="E2" s="51" t="s">
        <v>99</v>
      </c>
      <c r="F2" s="50">
        <v>1962</v>
      </c>
      <c r="G2" s="50"/>
      <c r="H2" s="31">
        <v>8</v>
      </c>
      <c r="I2" s="42">
        <v>0</v>
      </c>
      <c r="J2" s="19">
        <f aca="true" t="shared" si="0" ref="J2:J19">H2/10+I2</f>
        <v>0.8</v>
      </c>
      <c r="K2" s="31">
        <v>20</v>
      </c>
      <c r="L2" s="42">
        <v>0</v>
      </c>
      <c r="M2" s="19">
        <f aca="true" t="shared" si="1" ref="M2:M19">K2/10+L2</f>
        <v>2</v>
      </c>
      <c r="N2" s="129">
        <v>24.6</v>
      </c>
      <c r="O2" s="32">
        <v>24.6</v>
      </c>
      <c r="P2" s="31">
        <v>19</v>
      </c>
      <c r="Q2" s="42">
        <v>0</v>
      </c>
      <c r="R2" s="19">
        <f aca="true" t="shared" si="2" ref="R2:R19">P2/10+Q2</f>
        <v>1.9</v>
      </c>
      <c r="S2" s="36">
        <f aca="true" t="shared" si="3" ref="S2:S18">J2+M2+R2+N2</f>
        <v>29.3</v>
      </c>
    </row>
    <row r="3" spans="1:19" ht="12.75">
      <c r="A3" s="28">
        <v>2</v>
      </c>
      <c r="B3" s="19">
        <v>8</v>
      </c>
      <c r="C3" s="51" t="s">
        <v>126</v>
      </c>
      <c r="D3" s="51" t="s">
        <v>127</v>
      </c>
      <c r="E3" s="51" t="s">
        <v>86</v>
      </c>
      <c r="F3" s="50">
        <v>1960</v>
      </c>
      <c r="G3" s="50" t="s">
        <v>87</v>
      </c>
      <c r="H3" s="31">
        <v>8</v>
      </c>
      <c r="I3" s="42">
        <v>0</v>
      </c>
      <c r="J3" s="19">
        <f t="shared" si="0"/>
        <v>0.8</v>
      </c>
      <c r="K3" s="31">
        <v>19</v>
      </c>
      <c r="L3" s="42">
        <v>0</v>
      </c>
      <c r="M3" s="19">
        <f t="shared" si="1"/>
        <v>1.9</v>
      </c>
      <c r="N3" s="129">
        <v>24.8</v>
      </c>
      <c r="O3" s="32">
        <v>24.8</v>
      </c>
      <c r="P3" s="31">
        <v>19</v>
      </c>
      <c r="Q3" s="42">
        <v>0</v>
      </c>
      <c r="R3" s="19">
        <f t="shared" si="2"/>
        <v>1.9</v>
      </c>
      <c r="S3" s="36">
        <f t="shared" si="3"/>
        <v>29.4</v>
      </c>
    </row>
    <row r="4" spans="1:19" ht="12.75">
      <c r="A4" s="28">
        <v>3</v>
      </c>
      <c r="B4" s="19">
        <v>11</v>
      </c>
      <c r="C4" s="51" t="s">
        <v>94</v>
      </c>
      <c r="D4" s="51" t="s">
        <v>95</v>
      </c>
      <c r="E4" s="51" t="s">
        <v>96</v>
      </c>
      <c r="F4" s="50">
        <v>1974</v>
      </c>
      <c r="G4" s="50"/>
      <c r="H4" s="31">
        <v>10</v>
      </c>
      <c r="I4" s="42">
        <v>0</v>
      </c>
      <c r="J4" s="19">
        <f t="shared" si="0"/>
        <v>1</v>
      </c>
      <c r="K4" s="31">
        <v>20</v>
      </c>
      <c r="L4" s="42">
        <v>0</v>
      </c>
      <c r="M4" s="19">
        <f t="shared" si="1"/>
        <v>2</v>
      </c>
      <c r="N4" s="129">
        <v>26.1</v>
      </c>
      <c r="O4" s="32">
        <v>26.1</v>
      </c>
      <c r="P4" s="31">
        <v>20</v>
      </c>
      <c r="Q4" s="42">
        <v>0</v>
      </c>
      <c r="R4" s="19">
        <f t="shared" si="2"/>
        <v>2</v>
      </c>
      <c r="S4" s="36">
        <f t="shared" si="3"/>
        <v>31.1</v>
      </c>
    </row>
    <row r="5" spans="1:19" ht="12.75">
      <c r="A5" s="28">
        <v>4</v>
      </c>
      <c r="B5" s="19">
        <v>24</v>
      </c>
      <c r="C5" s="51" t="s">
        <v>117</v>
      </c>
      <c r="D5" s="51" t="s">
        <v>118</v>
      </c>
      <c r="E5" s="51" t="s">
        <v>96</v>
      </c>
      <c r="F5" s="50">
        <v>1956</v>
      </c>
      <c r="G5" s="50"/>
      <c r="H5" s="31">
        <v>8</v>
      </c>
      <c r="I5" s="42">
        <v>0</v>
      </c>
      <c r="J5" s="19">
        <f t="shared" si="0"/>
        <v>0.8</v>
      </c>
      <c r="K5" s="31">
        <v>19</v>
      </c>
      <c r="L5" s="42">
        <v>0</v>
      </c>
      <c r="M5" s="19">
        <f t="shared" si="1"/>
        <v>1.9</v>
      </c>
      <c r="N5" s="129">
        <v>26.6</v>
      </c>
      <c r="O5" s="32">
        <v>26.6</v>
      </c>
      <c r="P5" s="31">
        <v>20</v>
      </c>
      <c r="Q5" s="42">
        <v>0</v>
      </c>
      <c r="R5" s="19">
        <f t="shared" si="2"/>
        <v>2</v>
      </c>
      <c r="S5" s="36">
        <f t="shared" si="3"/>
        <v>31.3</v>
      </c>
    </row>
    <row r="6" spans="1:19" ht="12.75">
      <c r="A6" s="28">
        <v>5</v>
      </c>
      <c r="B6" s="19">
        <v>16</v>
      </c>
      <c r="C6" s="51" t="s">
        <v>106</v>
      </c>
      <c r="D6" s="51" t="s">
        <v>107</v>
      </c>
      <c r="E6" s="51" t="s">
        <v>108</v>
      </c>
      <c r="F6" s="50">
        <v>1970</v>
      </c>
      <c r="G6" s="50" t="s">
        <v>74</v>
      </c>
      <c r="H6" s="31">
        <v>8</v>
      </c>
      <c r="I6" s="42">
        <v>0</v>
      </c>
      <c r="J6" s="19">
        <f t="shared" si="0"/>
        <v>0.8</v>
      </c>
      <c r="K6" s="31">
        <v>21</v>
      </c>
      <c r="L6" s="42">
        <v>0</v>
      </c>
      <c r="M6" s="19">
        <f t="shared" si="1"/>
        <v>2.1</v>
      </c>
      <c r="N6" s="129">
        <v>27.6</v>
      </c>
      <c r="O6" s="32">
        <v>27.6</v>
      </c>
      <c r="P6" s="31">
        <v>20</v>
      </c>
      <c r="Q6" s="42">
        <v>0</v>
      </c>
      <c r="R6" s="19">
        <f t="shared" si="2"/>
        <v>2</v>
      </c>
      <c r="S6" s="36">
        <f t="shared" si="3"/>
        <v>32.5</v>
      </c>
    </row>
    <row r="7" spans="1:19" ht="12.75">
      <c r="A7" s="28">
        <v>6</v>
      </c>
      <c r="B7" s="19">
        <v>18</v>
      </c>
      <c r="C7" s="51" t="s">
        <v>112</v>
      </c>
      <c r="D7" s="51" t="s">
        <v>113</v>
      </c>
      <c r="E7" s="51" t="s">
        <v>96</v>
      </c>
      <c r="F7" s="50">
        <v>1964</v>
      </c>
      <c r="G7" s="50" t="s">
        <v>87</v>
      </c>
      <c r="H7" s="31">
        <v>8</v>
      </c>
      <c r="I7" s="42">
        <v>0</v>
      </c>
      <c r="J7" s="19">
        <f t="shared" si="0"/>
        <v>0.8</v>
      </c>
      <c r="K7" s="31">
        <v>31</v>
      </c>
      <c r="L7" s="42">
        <v>0</v>
      </c>
      <c r="M7" s="19">
        <f t="shared" si="1"/>
        <v>3.1</v>
      </c>
      <c r="N7" s="129">
        <v>27.1</v>
      </c>
      <c r="O7" s="32">
        <v>27.1</v>
      </c>
      <c r="P7" s="31">
        <v>18</v>
      </c>
      <c r="Q7" s="42">
        <v>0</v>
      </c>
      <c r="R7" s="19">
        <f t="shared" si="2"/>
        <v>1.8</v>
      </c>
      <c r="S7" s="36">
        <f t="shared" si="3"/>
        <v>32.800000000000004</v>
      </c>
    </row>
    <row r="8" spans="1:19" ht="12.75">
      <c r="A8" s="28">
        <v>7</v>
      </c>
      <c r="B8" s="19">
        <v>9</v>
      </c>
      <c r="C8" s="51" t="s">
        <v>88</v>
      </c>
      <c r="D8" s="51" t="s">
        <v>89</v>
      </c>
      <c r="E8" s="51" t="s">
        <v>90</v>
      </c>
      <c r="F8" s="50">
        <v>1970</v>
      </c>
      <c r="G8" s="50"/>
      <c r="H8" s="31">
        <v>12</v>
      </c>
      <c r="I8" s="42">
        <v>0</v>
      </c>
      <c r="J8" s="19">
        <f t="shared" si="0"/>
        <v>1.2</v>
      </c>
      <c r="K8" s="31">
        <v>21</v>
      </c>
      <c r="L8" s="42">
        <v>0</v>
      </c>
      <c r="M8" s="19">
        <f t="shared" si="1"/>
        <v>2.1</v>
      </c>
      <c r="N8" s="129">
        <v>27.4</v>
      </c>
      <c r="O8" s="32">
        <v>27.4</v>
      </c>
      <c r="P8" s="31">
        <v>22</v>
      </c>
      <c r="Q8" s="42">
        <v>0</v>
      </c>
      <c r="R8" s="19">
        <f t="shared" si="2"/>
        <v>2.2</v>
      </c>
      <c r="S8" s="36">
        <f t="shared" si="3"/>
        <v>32.9</v>
      </c>
    </row>
    <row r="9" spans="1:19" ht="12.75">
      <c r="A9" s="28">
        <v>8</v>
      </c>
      <c r="B9" s="19">
        <v>5</v>
      </c>
      <c r="C9" s="51" t="s">
        <v>78</v>
      </c>
      <c r="D9" s="51" t="s">
        <v>79</v>
      </c>
      <c r="E9" s="51" t="s">
        <v>77</v>
      </c>
      <c r="F9" s="50">
        <v>1959</v>
      </c>
      <c r="G9" s="50" t="s">
        <v>67</v>
      </c>
      <c r="H9" s="31">
        <v>13</v>
      </c>
      <c r="I9" s="42">
        <v>0</v>
      </c>
      <c r="J9" s="19">
        <f t="shared" si="0"/>
        <v>1.3</v>
      </c>
      <c r="K9" s="31">
        <v>23</v>
      </c>
      <c r="L9" s="42">
        <v>0</v>
      </c>
      <c r="M9" s="19">
        <f t="shared" si="1"/>
        <v>2.3</v>
      </c>
      <c r="N9" s="129">
        <v>27.3</v>
      </c>
      <c r="O9" s="32">
        <v>27.3</v>
      </c>
      <c r="P9" s="31">
        <v>25</v>
      </c>
      <c r="Q9" s="42">
        <v>0</v>
      </c>
      <c r="R9" s="19">
        <f t="shared" si="2"/>
        <v>2.5</v>
      </c>
      <c r="S9" s="36">
        <f t="shared" si="3"/>
        <v>33.4</v>
      </c>
    </row>
    <row r="10" spans="1:19" ht="12.75">
      <c r="A10" s="28">
        <v>9</v>
      </c>
      <c r="B10" s="19">
        <v>10</v>
      </c>
      <c r="C10" s="51" t="s">
        <v>91</v>
      </c>
      <c r="D10" s="51" t="s">
        <v>92</v>
      </c>
      <c r="E10" s="51" t="s">
        <v>93</v>
      </c>
      <c r="F10" s="50">
        <v>1971</v>
      </c>
      <c r="G10" s="50"/>
      <c r="H10" s="31">
        <v>11</v>
      </c>
      <c r="I10" s="42">
        <v>0</v>
      </c>
      <c r="J10" s="19">
        <f t="shared" si="0"/>
        <v>1.1</v>
      </c>
      <c r="K10" s="31">
        <v>37</v>
      </c>
      <c r="L10" s="42">
        <v>0</v>
      </c>
      <c r="M10" s="19">
        <f t="shared" si="1"/>
        <v>3.7</v>
      </c>
      <c r="N10" s="129">
        <v>26.6</v>
      </c>
      <c r="O10" s="32">
        <v>26.6</v>
      </c>
      <c r="P10" s="31">
        <v>25</v>
      </c>
      <c r="Q10" s="42">
        <v>0</v>
      </c>
      <c r="R10" s="19">
        <f t="shared" si="2"/>
        <v>2.5</v>
      </c>
      <c r="S10" s="36">
        <f t="shared" si="3"/>
        <v>33.900000000000006</v>
      </c>
    </row>
    <row r="11" spans="1:19" ht="12.75">
      <c r="A11" s="28">
        <v>10</v>
      </c>
      <c r="B11" s="19">
        <v>13</v>
      </c>
      <c r="C11" s="51" t="s">
        <v>100</v>
      </c>
      <c r="D11" s="51" t="s">
        <v>101</v>
      </c>
      <c r="E11" s="51" t="s">
        <v>102</v>
      </c>
      <c r="F11" s="50">
        <v>1965</v>
      </c>
      <c r="G11" s="50" t="s">
        <v>87</v>
      </c>
      <c r="H11" s="31">
        <v>7</v>
      </c>
      <c r="I11" s="42">
        <v>0</v>
      </c>
      <c r="J11" s="19">
        <f t="shared" si="0"/>
        <v>0.7</v>
      </c>
      <c r="K11" s="31">
        <v>31</v>
      </c>
      <c r="L11" s="53">
        <v>3.8</v>
      </c>
      <c r="M11" s="19">
        <f t="shared" si="1"/>
        <v>6.9</v>
      </c>
      <c r="N11" s="129">
        <v>26.2</v>
      </c>
      <c r="O11" s="32">
        <v>26.2</v>
      </c>
      <c r="P11" s="31">
        <v>19</v>
      </c>
      <c r="Q11" s="42">
        <v>0</v>
      </c>
      <c r="R11" s="19">
        <f t="shared" si="2"/>
        <v>1.9</v>
      </c>
      <c r="S11" s="36">
        <f t="shared" si="3"/>
        <v>35.7</v>
      </c>
    </row>
    <row r="12" spans="1:19" ht="12.75">
      <c r="A12" s="107">
        <v>11</v>
      </c>
      <c r="B12" s="19">
        <v>6</v>
      </c>
      <c r="C12" s="51" t="s">
        <v>80</v>
      </c>
      <c r="D12" s="51" t="s">
        <v>81</v>
      </c>
      <c r="E12" s="51" t="s">
        <v>82</v>
      </c>
      <c r="F12" s="50">
        <v>1960</v>
      </c>
      <c r="G12" s="50" t="s">
        <v>67</v>
      </c>
      <c r="H12" s="31">
        <v>15</v>
      </c>
      <c r="I12" s="42">
        <v>0</v>
      </c>
      <c r="J12" s="19">
        <f t="shared" si="0"/>
        <v>1.5</v>
      </c>
      <c r="K12" s="31">
        <v>33</v>
      </c>
      <c r="L12" s="42">
        <v>0</v>
      </c>
      <c r="M12" s="19">
        <f t="shared" si="1"/>
        <v>3.3</v>
      </c>
      <c r="N12" s="129">
        <v>28.7</v>
      </c>
      <c r="O12" s="32">
        <v>28.7</v>
      </c>
      <c r="P12" s="31">
        <v>28</v>
      </c>
      <c r="Q12" s="42">
        <v>0</v>
      </c>
      <c r="R12" s="19">
        <f t="shared" si="2"/>
        <v>2.8</v>
      </c>
      <c r="S12" s="36">
        <f t="shared" si="3"/>
        <v>36.3</v>
      </c>
    </row>
    <row r="13" spans="1:19" ht="12.75">
      <c r="A13" s="107">
        <v>12</v>
      </c>
      <c r="B13" s="19">
        <v>17</v>
      </c>
      <c r="C13" s="51" t="s">
        <v>109</v>
      </c>
      <c r="D13" s="51" t="s">
        <v>110</v>
      </c>
      <c r="E13" s="51" t="s">
        <v>111</v>
      </c>
      <c r="F13" s="50">
        <v>1959</v>
      </c>
      <c r="G13" s="50" t="s">
        <v>74</v>
      </c>
      <c r="H13" s="31">
        <v>9</v>
      </c>
      <c r="I13" s="42">
        <v>0</v>
      </c>
      <c r="J13" s="19">
        <f t="shared" si="0"/>
        <v>0.9</v>
      </c>
      <c r="K13" s="31">
        <v>23</v>
      </c>
      <c r="L13" s="42">
        <v>0</v>
      </c>
      <c r="M13" s="19">
        <f t="shared" si="1"/>
        <v>2.3</v>
      </c>
      <c r="N13" s="129">
        <v>33.2</v>
      </c>
      <c r="O13" s="32">
        <v>33.2</v>
      </c>
      <c r="P13" s="31">
        <v>22</v>
      </c>
      <c r="Q13" s="42">
        <v>0</v>
      </c>
      <c r="R13" s="19">
        <f t="shared" si="2"/>
        <v>2.2</v>
      </c>
      <c r="S13" s="36">
        <f t="shared" si="3"/>
        <v>38.6</v>
      </c>
    </row>
    <row r="14" spans="1:19" ht="12.75">
      <c r="A14" s="28">
        <v>13</v>
      </c>
      <c r="B14" s="19">
        <v>14</v>
      </c>
      <c r="C14" s="51" t="s">
        <v>103</v>
      </c>
      <c r="D14" s="51" t="s">
        <v>104</v>
      </c>
      <c r="E14" s="51" t="s">
        <v>105</v>
      </c>
      <c r="F14" s="50">
        <v>1962</v>
      </c>
      <c r="G14" s="50"/>
      <c r="H14" s="31">
        <v>14</v>
      </c>
      <c r="I14" s="42">
        <v>0</v>
      </c>
      <c r="J14" s="19">
        <f t="shared" si="0"/>
        <v>1.4</v>
      </c>
      <c r="K14" s="31">
        <v>0</v>
      </c>
      <c r="L14" s="53">
        <v>11</v>
      </c>
      <c r="M14" s="19">
        <f t="shared" si="1"/>
        <v>11</v>
      </c>
      <c r="N14" s="129">
        <v>25.3</v>
      </c>
      <c r="O14" s="32">
        <v>25.3</v>
      </c>
      <c r="P14" s="31">
        <v>23</v>
      </c>
      <c r="Q14" s="42">
        <v>0</v>
      </c>
      <c r="R14" s="19">
        <f t="shared" si="2"/>
        <v>2.3</v>
      </c>
      <c r="S14" s="36">
        <f t="shared" si="3"/>
        <v>40</v>
      </c>
    </row>
    <row r="15" spans="1:19" ht="12.75">
      <c r="A15" s="28">
        <v>14</v>
      </c>
      <c r="B15" s="19">
        <v>3</v>
      </c>
      <c r="C15" s="51" t="s">
        <v>71</v>
      </c>
      <c r="D15" s="51" t="s">
        <v>72</v>
      </c>
      <c r="E15" s="51" t="s">
        <v>73</v>
      </c>
      <c r="F15" s="50">
        <v>1972</v>
      </c>
      <c r="G15" s="50" t="s">
        <v>74</v>
      </c>
      <c r="H15" s="31">
        <v>9</v>
      </c>
      <c r="I15" s="42">
        <v>0</v>
      </c>
      <c r="J15" s="19">
        <f t="shared" si="0"/>
        <v>0.9</v>
      </c>
      <c r="K15" s="31">
        <v>21</v>
      </c>
      <c r="L15" s="42">
        <v>0</v>
      </c>
      <c r="M15" s="19">
        <f t="shared" si="1"/>
        <v>2.1</v>
      </c>
      <c r="N15" s="129">
        <v>39.5</v>
      </c>
      <c r="O15" s="32">
        <v>39.5</v>
      </c>
      <c r="P15" s="31">
        <v>21</v>
      </c>
      <c r="Q15" s="42">
        <v>0</v>
      </c>
      <c r="R15" s="19">
        <f t="shared" si="2"/>
        <v>2.1</v>
      </c>
      <c r="S15" s="36">
        <f t="shared" si="3"/>
        <v>44.6</v>
      </c>
    </row>
    <row r="16" spans="1:19" ht="12.75">
      <c r="A16" s="28">
        <v>15</v>
      </c>
      <c r="B16" s="19">
        <v>22</v>
      </c>
      <c r="C16" s="51" t="s">
        <v>114</v>
      </c>
      <c r="D16" s="51" t="s">
        <v>115</v>
      </c>
      <c r="E16" s="51" t="s">
        <v>116</v>
      </c>
      <c r="F16" s="50">
        <v>1970</v>
      </c>
      <c r="G16" s="50"/>
      <c r="H16" s="31">
        <v>17</v>
      </c>
      <c r="I16" s="42">
        <v>0</v>
      </c>
      <c r="J16" s="19">
        <f t="shared" si="0"/>
        <v>1.7</v>
      </c>
      <c r="K16" s="31">
        <v>0</v>
      </c>
      <c r="L16" s="53">
        <v>11</v>
      </c>
      <c r="M16" s="19">
        <f t="shared" si="1"/>
        <v>11</v>
      </c>
      <c r="N16" s="129">
        <v>30.9</v>
      </c>
      <c r="O16" s="32">
        <v>30.9</v>
      </c>
      <c r="P16" s="31">
        <v>69</v>
      </c>
      <c r="Q16" s="42">
        <v>0</v>
      </c>
      <c r="R16" s="19">
        <f t="shared" si="2"/>
        <v>6.9</v>
      </c>
      <c r="S16" s="36">
        <f t="shared" si="3"/>
        <v>50.5</v>
      </c>
    </row>
    <row r="17" spans="1:19" ht="12.75">
      <c r="A17" s="28">
        <v>16</v>
      </c>
      <c r="B17" s="19">
        <v>4</v>
      </c>
      <c r="C17" s="51" t="s">
        <v>75</v>
      </c>
      <c r="D17" s="51" t="s">
        <v>76</v>
      </c>
      <c r="E17" s="51" t="s">
        <v>77</v>
      </c>
      <c r="F17" s="50">
        <v>1953</v>
      </c>
      <c r="G17" s="50" t="s">
        <v>67</v>
      </c>
      <c r="H17" s="31">
        <v>12</v>
      </c>
      <c r="I17" s="53">
        <v>1.4</v>
      </c>
      <c r="J17" s="19">
        <f t="shared" si="0"/>
        <v>2.5999999999999996</v>
      </c>
      <c r="K17" s="31">
        <v>27</v>
      </c>
      <c r="L17" s="42">
        <v>0</v>
      </c>
      <c r="M17" s="19">
        <f t="shared" si="1"/>
        <v>2.7</v>
      </c>
      <c r="N17" s="129">
        <v>41.2</v>
      </c>
      <c r="O17" s="32">
        <v>41.2</v>
      </c>
      <c r="P17" s="31">
        <v>32</v>
      </c>
      <c r="Q17" s="53">
        <v>3.6</v>
      </c>
      <c r="R17" s="19">
        <f t="shared" si="2"/>
        <v>6.800000000000001</v>
      </c>
      <c r="S17" s="36">
        <f t="shared" si="3"/>
        <v>53.300000000000004</v>
      </c>
    </row>
    <row r="18" spans="1:19" ht="12.75">
      <c r="A18" s="28">
        <v>17</v>
      </c>
      <c r="B18" s="19">
        <v>2</v>
      </c>
      <c r="C18" s="51" t="s">
        <v>68</v>
      </c>
      <c r="D18" s="51" t="s">
        <v>69</v>
      </c>
      <c r="E18" s="51" t="s">
        <v>70</v>
      </c>
      <c r="F18" s="50">
        <v>1977</v>
      </c>
      <c r="G18" s="50"/>
      <c r="H18" s="31">
        <v>15</v>
      </c>
      <c r="I18" s="53">
        <v>30</v>
      </c>
      <c r="J18" s="19">
        <f t="shared" si="0"/>
        <v>31.5</v>
      </c>
      <c r="K18" s="31">
        <v>22</v>
      </c>
      <c r="L18" s="42">
        <v>0</v>
      </c>
      <c r="M18" s="19">
        <f t="shared" si="1"/>
        <v>2.2</v>
      </c>
      <c r="N18" s="129">
        <v>24.4</v>
      </c>
      <c r="O18" s="32">
        <v>24.4</v>
      </c>
      <c r="P18" s="109">
        <v>22</v>
      </c>
      <c r="Q18" s="42">
        <v>0</v>
      </c>
      <c r="R18" s="19">
        <f t="shared" si="2"/>
        <v>2.2</v>
      </c>
      <c r="S18" s="36">
        <f t="shared" si="3"/>
        <v>60.300000000000004</v>
      </c>
    </row>
    <row r="19" spans="1:19" ht="12.75">
      <c r="A19" s="28">
        <v>18</v>
      </c>
      <c r="B19" s="19">
        <v>1</v>
      </c>
      <c r="C19" s="51" t="s">
        <v>64</v>
      </c>
      <c r="D19" s="51" t="s">
        <v>65</v>
      </c>
      <c r="E19" s="51" t="s">
        <v>66</v>
      </c>
      <c r="F19" s="50">
        <v>1934</v>
      </c>
      <c r="G19" s="50" t="s">
        <v>67</v>
      </c>
      <c r="H19" s="31">
        <v>19</v>
      </c>
      <c r="I19" s="42">
        <v>0</v>
      </c>
      <c r="J19" s="19">
        <f t="shared" si="0"/>
        <v>1.9</v>
      </c>
      <c r="K19" s="31">
        <v>55</v>
      </c>
      <c r="L19" s="42">
        <v>0</v>
      </c>
      <c r="M19" s="19">
        <f t="shared" si="1"/>
        <v>5.5</v>
      </c>
      <c r="N19" s="109">
        <v>0</v>
      </c>
      <c r="O19" s="78">
        <v>82.4</v>
      </c>
      <c r="P19" s="109">
        <v>0</v>
      </c>
      <c r="Q19" s="53">
        <v>13.8</v>
      </c>
      <c r="R19" s="19">
        <f t="shared" si="2"/>
        <v>13.8</v>
      </c>
      <c r="S19" s="36">
        <f>J19+M19+R19+O19</f>
        <v>103.60000000000001</v>
      </c>
    </row>
    <row r="20" spans="1:19" ht="13.5" thickBot="1">
      <c r="A20" s="28" t="s">
        <v>128</v>
      </c>
      <c r="B20" s="37">
        <v>7</v>
      </c>
      <c r="C20" s="57" t="s">
        <v>83</v>
      </c>
      <c r="D20" s="57" t="s">
        <v>84</v>
      </c>
      <c r="E20" s="57" t="s">
        <v>85</v>
      </c>
      <c r="F20" s="58">
        <v>1964</v>
      </c>
      <c r="G20" s="58"/>
      <c r="H20" s="38" t="s">
        <v>128</v>
      </c>
      <c r="I20" s="59"/>
      <c r="J20" s="37"/>
      <c r="K20" s="38"/>
      <c r="L20" s="59"/>
      <c r="M20" s="37"/>
      <c r="N20" s="130"/>
      <c r="O20" s="39"/>
      <c r="P20" s="38"/>
      <c r="Q20" s="59"/>
      <c r="R20" s="37"/>
      <c r="S20" s="40"/>
    </row>
    <row r="21" spans="1:19" ht="12.75">
      <c r="A21" s="68" t="s">
        <v>125</v>
      </c>
      <c r="B21" s="61">
        <v>26</v>
      </c>
      <c r="C21" s="62" t="s">
        <v>119</v>
      </c>
      <c r="D21" s="62" t="s">
        <v>120</v>
      </c>
      <c r="E21" s="62" t="s">
        <v>121</v>
      </c>
      <c r="F21" s="63">
        <v>1998</v>
      </c>
      <c r="G21" s="63"/>
      <c r="H21" s="69">
        <v>10</v>
      </c>
      <c r="I21" s="70">
        <v>0</v>
      </c>
      <c r="J21" s="61">
        <f>H21/10+I21</f>
        <v>1</v>
      </c>
      <c r="K21" s="69">
        <v>18</v>
      </c>
      <c r="L21" s="70">
        <v>0</v>
      </c>
      <c r="M21" s="61">
        <f>K21/10+L21</f>
        <v>1.8</v>
      </c>
      <c r="N21" s="69">
        <v>26.4</v>
      </c>
      <c r="O21" s="71">
        <v>26.4</v>
      </c>
      <c r="P21" s="69">
        <v>17</v>
      </c>
      <c r="Q21" s="70">
        <v>0</v>
      </c>
      <c r="R21" s="61">
        <f>P21/10+Q21</f>
        <v>1.7</v>
      </c>
      <c r="S21" s="72">
        <f>J21+M21+R21+N21</f>
        <v>30.9</v>
      </c>
    </row>
    <row r="22" spans="1:19" ht="13.5" thickBot="1">
      <c r="A22" s="73" t="s">
        <v>125</v>
      </c>
      <c r="B22" s="65">
        <v>27</v>
      </c>
      <c r="C22" s="66" t="s">
        <v>122</v>
      </c>
      <c r="D22" s="66" t="s">
        <v>123</v>
      </c>
      <c r="E22" s="66" t="s">
        <v>124</v>
      </c>
      <c r="F22" s="67">
        <v>2007</v>
      </c>
      <c r="G22" s="67"/>
      <c r="H22" s="74">
        <v>10</v>
      </c>
      <c r="I22" s="75">
        <v>31.4</v>
      </c>
      <c r="J22" s="65">
        <f>H22/10+I22</f>
        <v>32.4</v>
      </c>
      <c r="K22" s="74">
        <v>0</v>
      </c>
      <c r="L22" s="75">
        <v>11</v>
      </c>
      <c r="M22" s="65">
        <f>K22/10+L22</f>
        <v>11</v>
      </c>
      <c r="N22" s="74">
        <v>30.3</v>
      </c>
      <c r="O22" s="76">
        <v>30.3</v>
      </c>
      <c r="P22" s="74">
        <v>20</v>
      </c>
      <c r="Q22" s="131">
        <v>0</v>
      </c>
      <c r="R22" s="65">
        <f>P22/10+Q22</f>
        <v>2</v>
      </c>
      <c r="S22" s="77">
        <f>J22+M22+R22+N22</f>
        <v>75.7</v>
      </c>
    </row>
    <row r="23" ht="12.75">
      <c r="B23" s="9"/>
    </row>
  </sheetData>
  <printOptions/>
  <pageMargins left="0.39" right="0.53" top="1" bottom="1" header="0.5" footer="0.5"/>
  <pageSetup horizontalDpi="300" verticalDpi="300" orientation="landscape" paperSize="9" r:id="rId1"/>
  <headerFooter alignWithMargins="0">
    <oddHeader>&amp;LMobil1 OldTimer Rally&amp;CСоревнование "Лучший пилот"&amp;R22.09.2007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M9" sqref="M9"/>
    </sheetView>
  </sheetViews>
  <sheetFormatPr defaultColWidth="9.00390625" defaultRowHeight="12.75"/>
  <cols>
    <col min="1" max="1" width="7.625" style="0" customWidth="1"/>
    <col min="2" max="2" width="7.125" style="0" customWidth="1"/>
    <col min="3" max="3" width="33.25390625" style="0" bestFit="1" customWidth="1"/>
    <col min="4" max="4" width="32.375" style="0" bestFit="1" customWidth="1"/>
    <col min="5" max="5" width="20.375" style="0" bestFit="1" customWidth="1"/>
    <col min="6" max="6" width="10.25390625" style="0" bestFit="1" customWidth="1"/>
    <col min="7" max="7" width="19.75390625" style="0" customWidth="1"/>
    <col min="8" max="8" width="6.75390625" style="0" customWidth="1"/>
  </cols>
  <sheetData>
    <row r="1" spans="1:8" ht="19.5">
      <c r="A1" s="128" t="s">
        <v>135</v>
      </c>
      <c r="B1" s="113" t="s">
        <v>23</v>
      </c>
      <c r="C1" s="112" t="s">
        <v>13</v>
      </c>
      <c r="D1" s="112" t="s">
        <v>14</v>
      </c>
      <c r="E1" s="112" t="s">
        <v>0</v>
      </c>
      <c r="F1" s="112" t="s">
        <v>62</v>
      </c>
      <c r="G1" s="112" t="s">
        <v>22</v>
      </c>
      <c r="H1" s="114" t="s">
        <v>132</v>
      </c>
    </row>
    <row r="2" spans="1:8" ht="15.75">
      <c r="A2" s="115">
        <v>1</v>
      </c>
      <c r="B2" s="19">
        <v>3</v>
      </c>
      <c r="C2" s="51" t="s">
        <v>71</v>
      </c>
      <c r="D2" s="51" t="s">
        <v>72</v>
      </c>
      <c r="E2" s="51" t="s">
        <v>73</v>
      </c>
      <c r="F2" s="50">
        <v>1972</v>
      </c>
      <c r="G2" s="50" t="s">
        <v>74</v>
      </c>
      <c r="H2" s="110">
        <v>100</v>
      </c>
    </row>
    <row r="3" spans="1:8" ht="15.75">
      <c r="A3" s="115">
        <v>2</v>
      </c>
      <c r="B3" s="19">
        <v>13</v>
      </c>
      <c r="C3" s="51" t="s">
        <v>100</v>
      </c>
      <c r="D3" s="51" t="s">
        <v>101</v>
      </c>
      <c r="E3" s="51" t="s">
        <v>102</v>
      </c>
      <c r="F3" s="50">
        <v>1965</v>
      </c>
      <c r="G3" s="50" t="s">
        <v>87</v>
      </c>
      <c r="H3" s="111">
        <v>88</v>
      </c>
    </row>
    <row r="4" spans="1:8" ht="15.75">
      <c r="A4" s="115">
        <v>3</v>
      </c>
      <c r="B4" s="19">
        <v>16</v>
      </c>
      <c r="C4" s="51" t="s">
        <v>106</v>
      </c>
      <c r="D4" s="51" t="s">
        <v>107</v>
      </c>
      <c r="E4" s="51" t="s">
        <v>108</v>
      </c>
      <c r="F4" s="50">
        <v>1970</v>
      </c>
      <c r="G4" s="50" t="s">
        <v>74</v>
      </c>
      <c r="H4" s="111">
        <v>78</v>
      </c>
    </row>
    <row r="5" spans="1:8" ht="12.75">
      <c r="A5" s="116">
        <v>4</v>
      </c>
      <c r="B5" s="19">
        <v>5</v>
      </c>
      <c r="C5" s="51" t="s">
        <v>78</v>
      </c>
      <c r="D5" s="51" t="s">
        <v>79</v>
      </c>
      <c r="E5" s="51" t="s">
        <v>77</v>
      </c>
      <c r="F5" s="50">
        <v>1959</v>
      </c>
      <c r="G5" s="50" t="s">
        <v>67</v>
      </c>
      <c r="H5" s="111">
        <v>71</v>
      </c>
    </row>
    <row r="6" spans="1:8" ht="12.75">
      <c r="A6" s="116">
        <v>5</v>
      </c>
      <c r="B6" s="19">
        <v>12</v>
      </c>
      <c r="C6" s="51" t="s">
        <v>97</v>
      </c>
      <c r="D6" s="51" t="s">
        <v>98</v>
      </c>
      <c r="E6" s="51" t="s">
        <v>99</v>
      </c>
      <c r="F6" s="50">
        <v>1962</v>
      </c>
      <c r="G6" s="50"/>
      <c r="H6" s="111">
        <v>64</v>
      </c>
    </row>
    <row r="7" spans="1:8" ht="12.75">
      <c r="A7" s="116">
        <v>6</v>
      </c>
      <c r="B7" s="19">
        <v>6</v>
      </c>
      <c r="C7" s="51" t="s">
        <v>80</v>
      </c>
      <c r="D7" s="51" t="s">
        <v>81</v>
      </c>
      <c r="E7" s="51" t="s">
        <v>82</v>
      </c>
      <c r="F7" s="50">
        <v>1960</v>
      </c>
      <c r="G7" s="50" t="s">
        <v>67</v>
      </c>
      <c r="H7" s="111">
        <v>57</v>
      </c>
    </row>
    <row r="8" spans="1:8" ht="12.75">
      <c r="A8" s="116">
        <v>7</v>
      </c>
      <c r="B8" s="19">
        <v>4</v>
      </c>
      <c r="C8" s="51" t="s">
        <v>75</v>
      </c>
      <c r="D8" s="51" t="s">
        <v>76</v>
      </c>
      <c r="E8" s="51" t="s">
        <v>77</v>
      </c>
      <c r="F8" s="50">
        <v>1953</v>
      </c>
      <c r="G8" s="50" t="s">
        <v>67</v>
      </c>
      <c r="H8" s="111">
        <v>51</v>
      </c>
    </row>
    <row r="9" spans="1:8" ht="12.75">
      <c r="A9" s="116">
        <v>8</v>
      </c>
      <c r="B9" s="19">
        <v>10</v>
      </c>
      <c r="C9" s="51" t="s">
        <v>91</v>
      </c>
      <c r="D9" s="51" t="s">
        <v>92</v>
      </c>
      <c r="E9" s="51" t="s">
        <v>93</v>
      </c>
      <c r="F9" s="50">
        <v>1971</v>
      </c>
      <c r="G9" s="50"/>
      <c r="H9" s="111">
        <v>46</v>
      </c>
    </row>
    <row r="10" spans="1:8" ht="12.75">
      <c r="A10" s="116">
        <v>9</v>
      </c>
      <c r="B10" s="19">
        <v>2</v>
      </c>
      <c r="C10" s="51" t="s">
        <v>68</v>
      </c>
      <c r="D10" s="51" t="s">
        <v>69</v>
      </c>
      <c r="E10" s="51" t="s">
        <v>70</v>
      </c>
      <c r="F10" s="50">
        <v>1977</v>
      </c>
      <c r="G10" s="50"/>
      <c r="H10" s="111">
        <v>41</v>
      </c>
    </row>
    <row r="11" spans="1:8" ht="12.75">
      <c r="A11" s="116">
        <v>10</v>
      </c>
      <c r="B11" s="19">
        <v>18</v>
      </c>
      <c r="C11" s="51" t="s">
        <v>112</v>
      </c>
      <c r="D11" s="51" t="s">
        <v>113</v>
      </c>
      <c r="E11" s="51" t="s">
        <v>96</v>
      </c>
      <c r="F11" s="50">
        <v>1964</v>
      </c>
      <c r="G11" s="50" t="s">
        <v>87</v>
      </c>
      <c r="H11" s="111">
        <v>36</v>
      </c>
    </row>
    <row r="12" spans="1:8" ht="12.75">
      <c r="A12" s="116">
        <v>11</v>
      </c>
      <c r="B12" s="19">
        <v>24</v>
      </c>
      <c r="C12" s="51" t="s">
        <v>117</v>
      </c>
      <c r="D12" s="51" t="s">
        <v>118</v>
      </c>
      <c r="E12" s="51" t="s">
        <v>96</v>
      </c>
      <c r="F12" s="50">
        <v>1956</v>
      </c>
      <c r="G12" s="50"/>
      <c r="H12" s="111">
        <v>32</v>
      </c>
    </row>
    <row r="13" spans="1:8" ht="12.75">
      <c r="A13" s="116">
        <v>12</v>
      </c>
      <c r="B13" s="19">
        <v>11</v>
      </c>
      <c r="C13" s="51" t="s">
        <v>94</v>
      </c>
      <c r="D13" s="51" t="s">
        <v>95</v>
      </c>
      <c r="E13" s="51" t="s">
        <v>96</v>
      </c>
      <c r="F13" s="50">
        <v>1974</v>
      </c>
      <c r="G13" s="50"/>
      <c r="H13" s="111">
        <v>27</v>
      </c>
    </row>
    <row r="14" spans="1:8" ht="12.75">
      <c r="A14" s="116">
        <v>13</v>
      </c>
      <c r="B14" s="19">
        <v>9</v>
      </c>
      <c r="C14" s="51" t="s">
        <v>88</v>
      </c>
      <c r="D14" s="51" t="s">
        <v>89</v>
      </c>
      <c r="E14" s="51" t="s">
        <v>90</v>
      </c>
      <c r="F14" s="50">
        <v>1970</v>
      </c>
      <c r="G14" s="50"/>
      <c r="H14" s="111">
        <v>23</v>
      </c>
    </row>
    <row r="15" spans="1:8" ht="12.75">
      <c r="A15" s="116">
        <v>14</v>
      </c>
      <c r="B15" s="19">
        <v>17</v>
      </c>
      <c r="C15" s="51" t="s">
        <v>109</v>
      </c>
      <c r="D15" s="51" t="s">
        <v>110</v>
      </c>
      <c r="E15" s="51" t="s">
        <v>111</v>
      </c>
      <c r="F15" s="50">
        <v>1959</v>
      </c>
      <c r="G15" s="50" t="s">
        <v>74</v>
      </c>
      <c r="H15" s="111">
        <v>19</v>
      </c>
    </row>
    <row r="16" spans="1:8" ht="12.75">
      <c r="A16" s="116">
        <v>15</v>
      </c>
      <c r="B16" s="19">
        <v>8</v>
      </c>
      <c r="C16" s="51" t="s">
        <v>126</v>
      </c>
      <c r="D16" s="51" t="s">
        <v>127</v>
      </c>
      <c r="E16" s="51" t="s">
        <v>86</v>
      </c>
      <c r="F16" s="50">
        <v>1960</v>
      </c>
      <c r="G16" s="50" t="s">
        <v>87</v>
      </c>
      <c r="H16" s="111">
        <v>15</v>
      </c>
    </row>
    <row r="17" spans="1:8" ht="12.75">
      <c r="A17" s="116">
        <v>17</v>
      </c>
      <c r="B17" s="19">
        <v>14</v>
      </c>
      <c r="C17" s="51" t="s">
        <v>103</v>
      </c>
      <c r="D17" s="51" t="s">
        <v>104</v>
      </c>
      <c r="E17" s="51" t="s">
        <v>105</v>
      </c>
      <c r="F17" s="50">
        <v>1962</v>
      </c>
      <c r="G17" s="50"/>
      <c r="H17" s="111">
        <v>12</v>
      </c>
    </row>
    <row r="18" spans="1:8" ht="12.75">
      <c r="A18" s="116" t="s">
        <v>139</v>
      </c>
      <c r="B18" s="19">
        <v>22</v>
      </c>
      <c r="C18" s="51" t="s">
        <v>114</v>
      </c>
      <c r="D18" s="51" t="s">
        <v>115</v>
      </c>
      <c r="E18" s="51" t="s">
        <v>116</v>
      </c>
      <c r="F18" s="50">
        <v>1970</v>
      </c>
      <c r="G18" s="50"/>
      <c r="H18" s="111" t="s">
        <v>129</v>
      </c>
    </row>
    <row r="19" spans="1:8" ht="12.75">
      <c r="A19" s="116" t="s">
        <v>128</v>
      </c>
      <c r="B19" s="19">
        <v>1</v>
      </c>
      <c r="C19" s="51" t="s">
        <v>64</v>
      </c>
      <c r="D19" s="51" t="s">
        <v>65</v>
      </c>
      <c r="E19" s="51" t="s">
        <v>66</v>
      </c>
      <c r="F19" s="50">
        <v>1934</v>
      </c>
      <c r="G19" s="50" t="s">
        <v>67</v>
      </c>
      <c r="H19" s="111" t="s">
        <v>129</v>
      </c>
    </row>
    <row r="20" spans="1:8" ht="12.75">
      <c r="A20" s="116" t="s">
        <v>128</v>
      </c>
      <c r="B20" s="19">
        <v>7</v>
      </c>
      <c r="C20" s="51" t="s">
        <v>83</v>
      </c>
      <c r="D20" s="51" t="s">
        <v>84</v>
      </c>
      <c r="E20" s="51" t="s">
        <v>85</v>
      </c>
      <c r="F20" s="50">
        <v>1964</v>
      </c>
      <c r="G20" s="50"/>
      <c r="H20" s="111" t="s">
        <v>129</v>
      </c>
    </row>
    <row r="21" ht="13.5" thickBot="1"/>
    <row r="22" spans="6:8" ht="21.75" customHeight="1">
      <c r="F22" s="119" t="s">
        <v>134</v>
      </c>
      <c r="G22" s="120" t="s">
        <v>22</v>
      </c>
      <c r="H22" s="121" t="s">
        <v>133</v>
      </c>
    </row>
    <row r="23" spans="6:8" ht="21.75" customHeight="1">
      <c r="F23" s="122">
        <v>1</v>
      </c>
      <c r="G23" s="123" t="s">
        <v>74</v>
      </c>
      <c r="H23" s="124">
        <f>H2+H4</f>
        <v>178</v>
      </c>
    </row>
    <row r="24" spans="6:8" ht="21.75" customHeight="1">
      <c r="F24" s="122">
        <v>2</v>
      </c>
      <c r="G24" s="123" t="s">
        <v>67</v>
      </c>
      <c r="H24" s="124">
        <f>H5+H7</f>
        <v>128</v>
      </c>
    </row>
    <row r="25" spans="6:8" ht="21.75" customHeight="1" thickBot="1">
      <c r="F25" s="125">
        <v>3</v>
      </c>
      <c r="G25" s="126" t="s">
        <v>87</v>
      </c>
      <c r="H25" s="127">
        <f>H3+H11</f>
        <v>124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1</cp:lastModifiedBy>
  <cp:lastPrinted>2007-09-22T11:00:56Z</cp:lastPrinted>
  <dcterms:created xsi:type="dcterms:W3CDTF">2007-09-08T07:56:51Z</dcterms:created>
  <dcterms:modified xsi:type="dcterms:W3CDTF">2007-09-22T08:29:52Z</dcterms:modified>
  <cp:category/>
  <cp:version/>
  <cp:contentType/>
  <cp:contentStatus/>
</cp:coreProperties>
</file>